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05" yWindow="1005" windowWidth="15000" windowHeight="10005" tabRatio="826" activeTab="4"/>
  </bookViews>
  <sheets>
    <sheet name="ANEXO VII - PQCU" sheetId="10" r:id="rId1"/>
    <sheet name="ANEXO VIII - PCCU" sheetId="2" r:id="rId2"/>
    <sheet name="ANEXO IX - ENCARGOS" sheetId="9" r:id="rId3"/>
    <sheet name="ANEXO X - FINANCEIRO" sheetId="8" r:id="rId4"/>
    <sheet name="ANEXO XI - DESCRITIVO" sheetId="5" r:id="rId5"/>
  </sheets>
  <definedNames>
    <definedName name="agesul_serv" localSheetId="0">#REF!</definedName>
    <definedName name="agesul_serv">#REF!</definedName>
    <definedName name="_xlnm.Database" localSheetId="0">#REF!</definedName>
    <definedName name="_xlnm.Database">#REF!</definedName>
    <definedName name="Composição" localSheetId="0">#REF!</definedName>
    <definedName name="Composição">#REF!</definedName>
    <definedName name="_xlnm.Criteria" localSheetId="0">#REF!</definedName>
    <definedName name="_xlnm.Criteria">#REF!</definedName>
    <definedName name="Excel_BuiltIn_Database" localSheetId="0">#REF!</definedName>
    <definedName name="Excel_BuiltIn_Database">#REF!</definedName>
    <definedName name="G" localSheetId="0">#REF!</definedName>
    <definedName name="G">#REF!</definedName>
    <definedName name="Insumos" localSheetId="0">#REF!</definedName>
    <definedName name="Insumos">#REF!</definedName>
    <definedName name="Print_Area_MI" localSheetId="0">#REF!</definedName>
    <definedName name="Print_Area_MI">#REF!</definedName>
    <definedName name="SERV" localSheetId="0">#REF!</definedName>
    <definedName name="SERV">#REF!</definedName>
    <definedName name="sinapi_mat" localSheetId="0">#REF!</definedName>
    <definedName name="sinapi_mat">#REF!</definedName>
    <definedName name="sinapi_serv" localSheetId="0">#REF!</definedName>
    <definedName name="sinapi_serv">#REF!</definedName>
    <definedName name="SINAPIS" localSheetId="0">#REF!</definedName>
    <definedName name="SINAPIS">#REF!</definedName>
    <definedName name="SINAPIU" localSheetId="0">#REF!</definedName>
    <definedName name="SINAPIU">#REF!</definedName>
    <definedName name="_xlnm.Print_Titles" localSheetId="2">'ANEXO IX - ENCARGOS'!$1:$11</definedName>
    <definedName name="UNIT" localSheetId="0">#REF!</definedName>
    <definedName name="UNIT">#REF!</definedName>
  </definedNames>
  <calcPr calcId="114210" fullCalcOnLoad="1"/>
</workbook>
</file>

<file path=xl/calcChain.xml><?xml version="1.0" encoding="utf-8"?>
<calcChain xmlns="http://schemas.openxmlformats.org/spreadsheetml/2006/main">
  <c r="H16" i="8"/>
  <c r="N16"/>
  <c r="Q16"/>
  <c r="P16"/>
  <c r="H15"/>
  <c r="H16" i="5"/>
  <c r="N16"/>
  <c r="Q16"/>
  <c r="P16"/>
  <c r="R16" i="10"/>
  <c r="O16"/>
  <c r="N16"/>
  <c r="Q16"/>
  <c r="S16"/>
  <c r="P16"/>
  <c r="H62" i="5"/>
  <c r="H62" i="8"/>
  <c r="H75" i="5"/>
  <c r="H75" i="8"/>
  <c r="H83" i="5"/>
  <c r="H83" i="8"/>
  <c r="H91" i="5"/>
  <c r="H91" i="8"/>
  <c r="H119" i="5"/>
  <c r="H119" i="8"/>
  <c r="H143" i="5"/>
  <c r="H143" i="8"/>
  <c r="H149" i="5"/>
  <c r="H149" i="8"/>
  <c r="H148" i="5"/>
  <c r="H148" i="8"/>
  <c r="H147" i="5"/>
  <c r="H147" i="8"/>
  <c r="H145" i="5"/>
  <c r="H145" i="8"/>
  <c r="H144" i="5"/>
  <c r="H144" i="8"/>
  <c r="H141" i="5"/>
  <c r="H140"/>
  <c r="H140" i="8"/>
  <c r="H139" i="5"/>
  <c r="H138"/>
  <c r="H138" i="8"/>
  <c r="H137" i="5"/>
  <c r="H136"/>
  <c r="H136" i="8"/>
  <c r="H135" i="5"/>
  <c r="H134"/>
  <c r="H134" i="8"/>
  <c r="H133" i="5"/>
  <c r="H133" i="8"/>
  <c r="H132" i="5"/>
  <c r="H132" i="8"/>
  <c r="H130" i="5"/>
  <c r="H130" i="8"/>
  <c r="H129" i="5"/>
  <c r="H129" i="8"/>
  <c r="H128" i="5"/>
  <c r="H128" i="8"/>
  <c r="H127" i="5"/>
  <c r="H127" i="8"/>
  <c r="H126" i="5"/>
  <c r="H126" i="8"/>
  <c r="H125" i="5"/>
  <c r="H125" i="8"/>
  <c r="H124" i="5"/>
  <c r="H124" i="8"/>
  <c r="H123" i="5"/>
  <c r="H123" i="8"/>
  <c r="H121" i="5"/>
  <c r="H120"/>
  <c r="H120" i="8"/>
  <c r="H118" i="5"/>
  <c r="H118" i="8"/>
  <c r="H117" i="5"/>
  <c r="H117" i="8"/>
  <c r="H116" i="5"/>
  <c r="H116" i="8"/>
  <c r="H115" i="5"/>
  <c r="H113"/>
  <c r="H113" i="8"/>
  <c r="H112" i="5"/>
  <c r="H112" i="8"/>
  <c r="H110" i="5"/>
  <c r="H110" i="8"/>
  <c r="H109" i="5"/>
  <c r="H109" i="8"/>
  <c r="H107" i="5"/>
  <c r="H107" i="8"/>
  <c r="H106" i="5"/>
  <c r="H106" i="8"/>
  <c r="H105" i="5"/>
  <c r="H105" i="8"/>
  <c r="H104" i="5"/>
  <c r="H104" i="8"/>
  <c r="H103" i="5"/>
  <c r="H103" i="8"/>
  <c r="H102" i="5"/>
  <c r="H102" i="8"/>
  <c r="H101" i="5"/>
  <c r="H101" i="8"/>
  <c r="H100" i="5"/>
  <c r="H100" i="8"/>
  <c r="H99" i="5"/>
  <c r="H99" i="8"/>
  <c r="H98" i="5"/>
  <c r="H98" i="8"/>
  <c r="H97" i="5"/>
  <c r="H97" i="8"/>
  <c r="H96" i="5"/>
  <c r="H96" i="8"/>
  <c r="H94" i="5"/>
  <c r="H94" i="8"/>
  <c r="H93" i="5"/>
  <c r="H93" i="8"/>
  <c r="H92" i="5"/>
  <c r="H92" i="8"/>
  <c r="H90" i="5"/>
  <c r="H90" i="8"/>
  <c r="H89" i="5"/>
  <c r="H89" i="8"/>
  <c r="H88" i="5"/>
  <c r="H88" i="8"/>
  <c r="H87" i="5"/>
  <c r="H87" i="8"/>
  <c r="H86" i="5"/>
  <c r="H86" i="8"/>
  <c r="H85" i="5"/>
  <c r="H85" i="8"/>
  <c r="H84" i="5"/>
  <c r="H84" i="8"/>
  <c r="H82" i="5"/>
  <c r="H82" i="8"/>
  <c r="H81" i="5"/>
  <c r="H81" i="8"/>
  <c r="H80" i="5"/>
  <c r="H80" i="8"/>
  <c r="H79" i="5"/>
  <c r="H79" i="8"/>
  <c r="H78" i="5"/>
  <c r="H78" i="8"/>
  <c r="H77" i="5"/>
  <c r="H77" i="8"/>
  <c r="H76" i="5"/>
  <c r="H76" i="8"/>
  <c r="H74" i="5"/>
  <c r="H74" i="8"/>
  <c r="H73" i="5"/>
  <c r="H73" i="8"/>
  <c r="H72" i="5"/>
  <c r="H72" i="8"/>
  <c r="H71" i="5"/>
  <c r="H71" i="8"/>
  <c r="H70" i="5"/>
  <c r="H70" i="8"/>
  <c r="H69" i="5"/>
  <c r="H69" i="8"/>
  <c r="H68" i="5"/>
  <c r="H68" i="8"/>
  <c r="H66" i="5"/>
  <c r="H66" i="8"/>
  <c r="H65" i="5"/>
  <c r="H65" i="8"/>
  <c r="H64" i="5"/>
  <c r="H64" i="8"/>
  <c r="H63" i="5"/>
  <c r="H63" i="8"/>
  <c r="H61" i="5"/>
  <c r="H61" i="8"/>
  <c r="H60" i="5"/>
  <c r="H60" i="8"/>
  <c r="H59" i="5"/>
  <c r="H59" i="8"/>
  <c r="H57" i="5"/>
  <c r="H57" i="8"/>
  <c r="H56" i="5"/>
  <c r="H56" i="8"/>
  <c r="H55" i="5"/>
  <c r="H55" i="8"/>
  <c r="H54" i="5"/>
  <c r="H54" i="8"/>
  <c r="H53" i="5"/>
  <c r="H53" i="8"/>
  <c r="H52" i="5"/>
  <c r="H52" i="8"/>
  <c r="H50" i="5"/>
  <c r="H50" i="8"/>
  <c r="H49" i="5"/>
  <c r="H49" i="8"/>
  <c r="H48" i="5"/>
  <c r="H48" i="8"/>
  <c r="H46" i="5"/>
  <c r="H46" i="8"/>
  <c r="H45" i="5"/>
  <c r="H45" i="8"/>
  <c r="H44" i="5"/>
  <c r="H44" i="8"/>
  <c r="H43" i="5"/>
  <c r="H41"/>
  <c r="H41" i="8"/>
  <c r="H40" i="5"/>
  <c r="H40" i="8"/>
  <c r="H39" i="5"/>
  <c r="H39" i="8"/>
  <c r="H38" i="5"/>
  <c r="H38" i="8"/>
  <c r="H37" i="5"/>
  <c r="H37" i="8"/>
  <c r="H36" i="5"/>
  <c r="H36" i="8"/>
  <c r="H34" i="5"/>
  <c r="H34" i="8"/>
  <c r="H33" i="5"/>
  <c r="H33" i="8"/>
  <c r="H32" i="5"/>
  <c r="H32" i="8"/>
  <c r="H31" i="5"/>
  <c r="H31" i="8"/>
  <c r="H30" i="5"/>
  <c r="H30" i="8"/>
  <c r="H29" i="5"/>
  <c r="H29" i="8"/>
  <c r="H28" i="5"/>
  <c r="H28" i="8"/>
  <c r="H27" i="5"/>
  <c r="H27" i="8"/>
  <c r="H26" i="5"/>
  <c r="H26" i="8"/>
  <c r="H25" i="5"/>
  <c r="H25" i="8"/>
  <c r="H24" i="5"/>
  <c r="H24" i="8"/>
  <c r="H23" i="5"/>
  <c r="H22"/>
  <c r="H22" i="8"/>
  <c r="H21" i="5"/>
  <c r="H21" i="8"/>
  <c r="H20" i="5"/>
  <c r="H20" i="8"/>
  <c r="H17" i="5"/>
  <c r="H17" i="8"/>
  <c r="H18" i="5"/>
  <c r="H18" i="8"/>
  <c r="H14" i="5"/>
  <c r="H14" i="8"/>
  <c r="H19" i="5"/>
  <c r="H19" i="8"/>
  <c r="H108" i="5"/>
  <c r="H108" i="8"/>
  <c r="H42" i="5"/>
  <c r="H42" i="8"/>
  <c r="H114" i="5"/>
  <c r="H114" i="8"/>
  <c r="H142" i="5"/>
  <c r="H142" i="8"/>
  <c r="H135"/>
  <c r="H115"/>
  <c r="H43"/>
  <c r="H51" i="5"/>
  <c r="H51" i="8"/>
  <c r="H122" i="5"/>
  <c r="H122" i="8"/>
  <c r="H139"/>
  <c r="H23"/>
  <c r="H58" i="5"/>
  <c r="H58" i="8"/>
  <c r="H131" i="5"/>
  <c r="H131" i="8"/>
  <c r="H67" i="5"/>
  <c r="H67" i="8"/>
  <c r="H141"/>
  <c r="H137"/>
  <c r="H121"/>
  <c r="H35" i="5"/>
  <c r="H35" i="8"/>
  <c r="H111" i="5"/>
  <c r="H111" i="8"/>
  <c r="H47" i="5"/>
  <c r="H47" i="8"/>
  <c r="H95" i="5"/>
  <c r="H95" i="8"/>
  <c r="H146" i="5"/>
  <c r="H146" i="8"/>
  <c r="O149" i="10"/>
  <c r="O148"/>
  <c r="O147"/>
  <c r="O145"/>
  <c r="O144"/>
  <c r="O143"/>
  <c r="O141"/>
  <c r="O139"/>
  <c r="O137"/>
  <c r="O135"/>
  <c r="O133"/>
  <c r="O132"/>
  <c r="R132"/>
  <c r="O130"/>
  <c r="O129"/>
  <c r="O128"/>
  <c r="O127"/>
  <c r="R127"/>
  <c r="O126"/>
  <c r="O125"/>
  <c r="O124"/>
  <c r="O123"/>
  <c r="O121"/>
  <c r="O119"/>
  <c r="O118"/>
  <c r="O117"/>
  <c r="O116"/>
  <c r="O115"/>
  <c r="O113"/>
  <c r="O112"/>
  <c r="R112"/>
  <c r="O110"/>
  <c r="O109"/>
  <c r="O107"/>
  <c r="O106"/>
  <c r="R106"/>
  <c r="O105"/>
  <c r="O104"/>
  <c r="O103"/>
  <c r="O102"/>
  <c r="R102"/>
  <c r="O101"/>
  <c r="O100"/>
  <c r="O99"/>
  <c r="O98"/>
  <c r="R98"/>
  <c r="O97"/>
  <c r="O96"/>
  <c r="O94"/>
  <c r="O93"/>
  <c r="R93"/>
  <c r="O92"/>
  <c r="O91"/>
  <c r="O90"/>
  <c r="O89"/>
  <c r="O88"/>
  <c r="O87"/>
  <c r="O86"/>
  <c r="O85"/>
  <c r="R85"/>
  <c r="O84"/>
  <c r="O83"/>
  <c r="O82"/>
  <c r="O81"/>
  <c r="R81"/>
  <c r="O80"/>
  <c r="O79"/>
  <c r="O78"/>
  <c r="O77"/>
  <c r="R77"/>
  <c r="O76"/>
  <c r="O75"/>
  <c r="O74"/>
  <c r="O73"/>
  <c r="O72"/>
  <c r="O71"/>
  <c r="O70"/>
  <c r="O69"/>
  <c r="R69"/>
  <c r="O68"/>
  <c r="O66"/>
  <c r="O65"/>
  <c r="O64"/>
  <c r="O63"/>
  <c r="O62"/>
  <c r="O61"/>
  <c r="O60"/>
  <c r="R60"/>
  <c r="O59"/>
  <c r="O57"/>
  <c r="O56"/>
  <c r="O55"/>
  <c r="O54"/>
  <c r="O53"/>
  <c r="O52"/>
  <c r="O50"/>
  <c r="O49"/>
  <c r="O48"/>
  <c r="O46"/>
  <c r="O45"/>
  <c r="R45"/>
  <c r="O44"/>
  <c r="O43"/>
  <c r="O41"/>
  <c r="O40"/>
  <c r="O39"/>
  <c r="O38"/>
  <c r="O37"/>
  <c r="O36"/>
  <c r="R36"/>
  <c r="O34"/>
  <c r="O33"/>
  <c r="O32"/>
  <c r="O31"/>
  <c r="R31"/>
  <c r="O30"/>
  <c r="O29"/>
  <c r="O28"/>
  <c r="O27"/>
  <c r="O26"/>
  <c r="O25"/>
  <c r="O24"/>
  <c r="O23"/>
  <c r="R23"/>
  <c r="O22"/>
  <c r="O21"/>
  <c r="O20"/>
  <c r="O18"/>
  <c r="O17"/>
  <c r="O15"/>
  <c r="O14"/>
  <c r="N149"/>
  <c r="Q149"/>
  <c r="R121"/>
  <c r="R119"/>
  <c r="R118"/>
  <c r="R107"/>
  <c r="R104"/>
  <c r="R103"/>
  <c r="R99"/>
  <c r="R96"/>
  <c r="R83"/>
  <c r="R79"/>
  <c r="R75"/>
  <c r="R74"/>
  <c r="R72"/>
  <c r="R71"/>
  <c r="R65"/>
  <c r="R64"/>
  <c r="R57"/>
  <c r="R56"/>
  <c r="R52"/>
  <c r="R50"/>
  <c r="R49"/>
  <c r="R43"/>
  <c r="R38"/>
  <c r="R37"/>
  <c r="R33"/>
  <c r="R29"/>
  <c r="R25"/>
  <c r="K10" i="9"/>
  <c r="N41" i="10"/>
  <c r="Q41"/>
  <c r="N148"/>
  <c r="N147"/>
  <c r="P147"/>
  <c r="N145"/>
  <c r="N144"/>
  <c r="N143"/>
  <c r="Q143"/>
  <c r="N141"/>
  <c r="N139"/>
  <c r="Q139"/>
  <c r="N137"/>
  <c r="N135"/>
  <c r="Q135"/>
  <c r="N133"/>
  <c r="Q133"/>
  <c r="N132"/>
  <c r="N130"/>
  <c r="N129"/>
  <c r="P129"/>
  <c r="N128"/>
  <c r="N127"/>
  <c r="N126"/>
  <c r="N125"/>
  <c r="Q125"/>
  <c r="N124"/>
  <c r="N123"/>
  <c r="Q123"/>
  <c r="N121"/>
  <c r="N119"/>
  <c r="Q119"/>
  <c r="N118"/>
  <c r="N117"/>
  <c r="N116"/>
  <c r="N115"/>
  <c r="Q115"/>
  <c r="N113"/>
  <c r="N112"/>
  <c r="N110"/>
  <c r="N109"/>
  <c r="N107"/>
  <c r="Q107"/>
  <c r="N106"/>
  <c r="N105"/>
  <c r="Q105"/>
  <c r="N104"/>
  <c r="N103"/>
  <c r="N102"/>
  <c r="N101"/>
  <c r="Q101"/>
  <c r="S101"/>
  <c r="N100"/>
  <c r="N99"/>
  <c r="Q99"/>
  <c r="N98"/>
  <c r="N97"/>
  <c r="P97"/>
  <c r="N96"/>
  <c r="N94"/>
  <c r="N93"/>
  <c r="N92"/>
  <c r="N91"/>
  <c r="Q91"/>
  <c r="N90"/>
  <c r="N89"/>
  <c r="N88"/>
  <c r="N87"/>
  <c r="Q87"/>
  <c r="N86"/>
  <c r="N85"/>
  <c r="N84"/>
  <c r="N83"/>
  <c r="Q83"/>
  <c r="N82"/>
  <c r="N81"/>
  <c r="N80"/>
  <c r="N79"/>
  <c r="N78"/>
  <c r="N77"/>
  <c r="N76"/>
  <c r="N75"/>
  <c r="Q75"/>
  <c r="N74"/>
  <c r="N73"/>
  <c r="Q73"/>
  <c r="N72"/>
  <c r="N71"/>
  <c r="Q71"/>
  <c r="N70"/>
  <c r="N69"/>
  <c r="N68"/>
  <c r="N66"/>
  <c r="N65"/>
  <c r="N64"/>
  <c r="N63"/>
  <c r="P63"/>
  <c r="N62"/>
  <c r="N61"/>
  <c r="Q61"/>
  <c r="N60"/>
  <c r="N59"/>
  <c r="Q59"/>
  <c r="S59"/>
  <c r="N57"/>
  <c r="Q57"/>
  <c r="N56"/>
  <c r="Q56"/>
  <c r="N55"/>
  <c r="N54"/>
  <c r="Q54"/>
  <c r="N53"/>
  <c r="N52"/>
  <c r="Q52"/>
  <c r="N50"/>
  <c r="Q50"/>
  <c r="N49"/>
  <c r="Q49"/>
  <c r="N48"/>
  <c r="P48"/>
  <c r="N46"/>
  <c r="Q46"/>
  <c r="N45"/>
  <c r="Q45"/>
  <c r="N44"/>
  <c r="Q44"/>
  <c r="N43"/>
  <c r="Q43"/>
  <c r="N40"/>
  <c r="N39"/>
  <c r="N38"/>
  <c r="Q38"/>
  <c r="N37"/>
  <c r="Q37"/>
  <c r="N36"/>
  <c r="Q36"/>
  <c r="N34"/>
  <c r="N33"/>
  <c r="Q33"/>
  <c r="N32"/>
  <c r="Q32"/>
  <c r="N31"/>
  <c r="Q31"/>
  <c r="N30"/>
  <c r="Q30"/>
  <c r="S30"/>
  <c r="N29"/>
  <c r="Q29"/>
  <c r="N28"/>
  <c r="Q28"/>
  <c r="N27"/>
  <c r="Q27"/>
  <c r="N26"/>
  <c r="Q26"/>
  <c r="N25"/>
  <c r="Q25"/>
  <c r="N24"/>
  <c r="P24"/>
  <c r="N23"/>
  <c r="N22"/>
  <c r="N21"/>
  <c r="Q21"/>
  <c r="N20"/>
  <c r="P20"/>
  <c r="N18"/>
  <c r="Q18"/>
  <c r="N17"/>
  <c r="Q17"/>
  <c r="N15"/>
  <c r="Q15"/>
  <c r="N14"/>
  <c r="U150"/>
  <c r="R149"/>
  <c r="R148"/>
  <c r="Q147"/>
  <c r="R147"/>
  <c r="Q145"/>
  <c r="R144"/>
  <c r="P143"/>
  <c r="R143"/>
  <c r="R141"/>
  <c r="Q141"/>
  <c r="S141"/>
  <c r="S140"/>
  <c r="X140"/>
  <c r="R137"/>
  <c r="Q137"/>
  <c r="R135"/>
  <c r="R133"/>
  <c r="R130"/>
  <c r="R129"/>
  <c r="Q129"/>
  <c r="R128"/>
  <c r="Q127"/>
  <c r="R126"/>
  <c r="R125"/>
  <c r="R124"/>
  <c r="R123"/>
  <c r="Q117"/>
  <c r="R116"/>
  <c r="R115"/>
  <c r="R113"/>
  <c r="Q113"/>
  <c r="R110"/>
  <c r="R109"/>
  <c r="Q109"/>
  <c r="R105"/>
  <c r="Q103"/>
  <c r="R101"/>
  <c r="R100"/>
  <c r="Q97"/>
  <c r="R97"/>
  <c r="R94"/>
  <c r="Q93"/>
  <c r="R92"/>
  <c r="R91"/>
  <c r="R90"/>
  <c r="Q89"/>
  <c r="R88"/>
  <c r="R87"/>
  <c r="R86"/>
  <c r="Q85"/>
  <c r="R84"/>
  <c r="R82"/>
  <c r="Q81"/>
  <c r="P81"/>
  <c r="R80"/>
  <c r="R78"/>
  <c r="Q77"/>
  <c r="R76"/>
  <c r="R70"/>
  <c r="Q69"/>
  <c r="R68"/>
  <c r="R66"/>
  <c r="R63"/>
  <c r="R62"/>
  <c r="R61"/>
  <c r="R59"/>
  <c r="R55"/>
  <c r="Q55"/>
  <c r="R54"/>
  <c r="R53"/>
  <c r="Q53"/>
  <c r="R48"/>
  <c r="R46"/>
  <c r="R44"/>
  <c r="R41"/>
  <c r="R40"/>
  <c r="Q40"/>
  <c r="R39"/>
  <c r="Q39"/>
  <c r="R34"/>
  <c r="Q34"/>
  <c r="S34"/>
  <c r="P32"/>
  <c r="R32"/>
  <c r="R30"/>
  <c r="P28"/>
  <c r="R28"/>
  <c r="R27"/>
  <c r="R26"/>
  <c r="R24"/>
  <c r="Q24"/>
  <c r="Q23"/>
  <c r="R22"/>
  <c r="Q22"/>
  <c r="R21"/>
  <c r="R20"/>
  <c r="R18"/>
  <c r="R17"/>
  <c r="R15"/>
  <c r="R14"/>
  <c r="Q14"/>
  <c r="Q48"/>
  <c r="Q20"/>
  <c r="S20"/>
  <c r="P54"/>
  <c r="P87"/>
  <c r="P105"/>
  <c r="P123"/>
  <c r="P38"/>
  <c r="Q63"/>
  <c r="P18"/>
  <c r="P73"/>
  <c r="P89"/>
  <c r="P117"/>
  <c r="P139"/>
  <c r="P145"/>
  <c r="R73"/>
  <c r="S73"/>
  <c r="R89"/>
  <c r="R117"/>
  <c r="S117"/>
  <c r="S145"/>
  <c r="S26"/>
  <c r="R139"/>
  <c r="R145"/>
  <c r="S125"/>
  <c r="S44"/>
  <c r="S149"/>
  <c r="P141"/>
  <c r="S139"/>
  <c r="S138"/>
  <c r="X138"/>
  <c r="S133"/>
  <c r="S127"/>
  <c r="P121"/>
  <c r="P115"/>
  <c r="S119"/>
  <c r="P113"/>
  <c r="S113"/>
  <c r="P103"/>
  <c r="S103"/>
  <c r="S85"/>
  <c r="S93"/>
  <c r="P79"/>
  <c r="S87"/>
  <c r="S77"/>
  <c r="S71"/>
  <c r="S69"/>
  <c r="P71"/>
  <c r="S63"/>
  <c r="S61"/>
  <c r="P65"/>
  <c r="S52"/>
  <c r="S56"/>
  <c r="S50"/>
  <c r="S40"/>
  <c r="S36"/>
  <c r="S22"/>
  <c r="S15"/>
  <c r="H15" i="5"/>
  <c r="P46" i="10"/>
  <c r="Q65"/>
  <c r="Q121"/>
  <c r="S121"/>
  <c r="S120"/>
  <c r="X120"/>
  <c r="Q79"/>
  <c r="S79"/>
  <c r="S57"/>
  <c r="P61"/>
  <c r="P69"/>
  <c r="P77"/>
  <c r="P85"/>
  <c r="P93"/>
  <c r="P101"/>
  <c r="P127"/>
  <c r="P15"/>
  <c r="S21"/>
  <c r="P22"/>
  <c r="S25"/>
  <c r="P26"/>
  <c r="S29"/>
  <c r="P30"/>
  <c r="S33"/>
  <c r="P34"/>
  <c r="P36"/>
  <c r="S39"/>
  <c r="P40"/>
  <c r="S43"/>
  <c r="P44"/>
  <c r="S49"/>
  <c r="P50"/>
  <c r="P52"/>
  <c r="S55"/>
  <c r="P57"/>
  <c r="P59"/>
  <c r="P75"/>
  <c r="P83"/>
  <c r="P91"/>
  <c r="P99"/>
  <c r="P107"/>
  <c r="P109"/>
  <c r="P119"/>
  <c r="P125"/>
  <c r="P133"/>
  <c r="P135"/>
  <c r="P137"/>
  <c r="S14"/>
  <c r="P149"/>
  <c r="S17"/>
  <c r="S23"/>
  <c r="S27"/>
  <c r="S31"/>
  <c r="S37"/>
  <c r="S41"/>
  <c r="S45"/>
  <c r="S53"/>
  <c r="S18"/>
  <c r="S24"/>
  <c r="S28"/>
  <c r="S32"/>
  <c r="S38"/>
  <c r="S46"/>
  <c r="S48"/>
  <c r="S54"/>
  <c r="Q64"/>
  <c r="S64"/>
  <c r="P64"/>
  <c r="Q88"/>
  <c r="S88"/>
  <c r="P88"/>
  <c r="Q96"/>
  <c r="S96"/>
  <c r="P96"/>
  <c r="Q128"/>
  <c r="S128"/>
  <c r="P128"/>
  <c r="P14"/>
  <c r="P17"/>
  <c r="P21"/>
  <c r="P23"/>
  <c r="P25"/>
  <c r="P27"/>
  <c r="P29"/>
  <c r="P31"/>
  <c r="P33"/>
  <c r="P37"/>
  <c r="P39"/>
  <c r="P41"/>
  <c r="P43"/>
  <c r="P45"/>
  <c r="P49"/>
  <c r="P53"/>
  <c r="P55"/>
  <c r="P56"/>
  <c r="Q60"/>
  <c r="S60"/>
  <c r="P60"/>
  <c r="Q62"/>
  <c r="S62"/>
  <c r="P62"/>
  <c r="Q70"/>
  <c r="S70"/>
  <c r="P70"/>
  <c r="S75"/>
  <c r="Q78"/>
  <c r="S78"/>
  <c r="P78"/>
  <c r="S83"/>
  <c r="Q86"/>
  <c r="S86"/>
  <c r="P86"/>
  <c r="S91"/>
  <c r="Q94"/>
  <c r="S94"/>
  <c r="P94"/>
  <c r="S99"/>
  <c r="Q102"/>
  <c r="S102"/>
  <c r="P102"/>
  <c r="S107"/>
  <c r="S115"/>
  <c r="Q118"/>
  <c r="S118"/>
  <c r="P118"/>
  <c r="S123"/>
  <c r="Q126"/>
  <c r="S126"/>
  <c r="P126"/>
  <c r="S135"/>
  <c r="S134"/>
  <c r="X134"/>
  <c r="S143"/>
  <c r="S147"/>
  <c r="S65"/>
  <c r="Q68"/>
  <c r="S68"/>
  <c r="P68"/>
  <c r="Q76"/>
  <c r="S76"/>
  <c r="P76"/>
  <c r="S81"/>
  <c r="Q84"/>
  <c r="S84"/>
  <c r="P84"/>
  <c r="S89"/>
  <c r="Q92"/>
  <c r="S92"/>
  <c r="P92"/>
  <c r="S97"/>
  <c r="Q100"/>
  <c r="S100"/>
  <c r="P100"/>
  <c r="S105"/>
  <c r="S109"/>
  <c r="Q112"/>
  <c r="S112"/>
  <c r="P112"/>
  <c r="Q116"/>
  <c r="S116"/>
  <c r="P116"/>
  <c r="Q124"/>
  <c r="S124"/>
  <c r="P124"/>
  <c r="S129"/>
  <c r="Q132"/>
  <c r="S132"/>
  <c r="P132"/>
  <c r="S137"/>
  <c r="S136"/>
  <c r="X136"/>
  <c r="Q144"/>
  <c r="S144"/>
  <c r="P144"/>
  <c r="Q148"/>
  <c r="S148"/>
  <c r="P148"/>
  <c r="Q72"/>
  <c r="S72"/>
  <c r="P72"/>
  <c r="Q80"/>
  <c r="S80"/>
  <c r="P80"/>
  <c r="Q104"/>
  <c r="S104"/>
  <c r="P104"/>
  <c r="Q66"/>
  <c r="S66"/>
  <c r="P66"/>
  <c r="Q74"/>
  <c r="S74"/>
  <c r="P74"/>
  <c r="Q82"/>
  <c r="S82"/>
  <c r="P82"/>
  <c r="Q90"/>
  <c r="S90"/>
  <c r="P90"/>
  <c r="Q98"/>
  <c r="S98"/>
  <c r="P98"/>
  <c r="Q106"/>
  <c r="S106"/>
  <c r="P106"/>
  <c r="Q110"/>
  <c r="S110"/>
  <c r="P110"/>
  <c r="Q130"/>
  <c r="S130"/>
  <c r="P130"/>
  <c r="H10" i="9"/>
  <c r="T131"/>
  <c r="T134"/>
  <c r="U129"/>
  <c r="T129"/>
  <c r="U54"/>
  <c r="T54"/>
  <c r="U49"/>
  <c r="T49"/>
  <c r="U41"/>
  <c r="T41"/>
  <c r="U28"/>
  <c r="T28"/>
  <c r="D134"/>
  <c r="D131"/>
  <c r="E129"/>
  <c r="D129"/>
  <c r="E54"/>
  <c r="D54"/>
  <c r="E49"/>
  <c r="D49"/>
  <c r="E41"/>
  <c r="D41"/>
  <c r="E28"/>
  <c r="D28"/>
  <c r="N15" i="8"/>
  <c r="H13" i="5"/>
  <c r="H13" i="8"/>
  <c r="H151"/>
  <c r="R150" i="10"/>
  <c r="S146"/>
  <c r="X146"/>
  <c r="S131"/>
  <c r="X131"/>
  <c r="S111"/>
  <c r="X111"/>
  <c r="Q150"/>
  <c r="S47"/>
  <c r="X47"/>
  <c r="S58"/>
  <c r="X58"/>
  <c r="S51"/>
  <c r="X51"/>
  <c r="S42"/>
  <c r="X42"/>
  <c r="S13"/>
  <c r="X13"/>
  <c r="S35"/>
  <c r="X35"/>
  <c r="S114"/>
  <c r="X114"/>
  <c r="S142"/>
  <c r="X142"/>
  <c r="S122"/>
  <c r="X122"/>
  <c r="S95"/>
  <c r="X95"/>
  <c r="S19"/>
  <c r="X19"/>
  <c r="S67"/>
  <c r="X67"/>
  <c r="S108"/>
  <c r="X108"/>
  <c r="U60" i="9"/>
  <c r="T60"/>
  <c r="E60"/>
  <c r="D60"/>
  <c r="P39" i="8"/>
  <c r="L146"/>
  <c r="J146"/>
  <c r="N142"/>
  <c r="L142"/>
  <c r="L140"/>
  <c r="J140"/>
  <c r="L138"/>
  <c r="J138"/>
  <c r="J136"/>
  <c r="L134"/>
  <c r="J134"/>
  <c r="N131"/>
  <c r="J131"/>
  <c r="L122"/>
  <c r="J122"/>
  <c r="N120"/>
  <c r="J120"/>
  <c r="N114"/>
  <c r="J114"/>
  <c r="L111"/>
  <c r="J111"/>
  <c r="L108"/>
  <c r="J108"/>
  <c r="L95"/>
  <c r="J95"/>
  <c r="N67"/>
  <c r="J67"/>
  <c r="N58"/>
  <c r="J58"/>
  <c r="N51"/>
  <c r="J51"/>
  <c r="N47"/>
  <c r="J47"/>
  <c r="N42"/>
  <c r="J42"/>
  <c r="J35"/>
  <c r="J19"/>
  <c r="P149"/>
  <c r="N149"/>
  <c r="Q149"/>
  <c r="P148"/>
  <c r="N148"/>
  <c r="Q148"/>
  <c r="P147"/>
  <c r="N147"/>
  <c r="Q147"/>
  <c r="P145"/>
  <c r="J145"/>
  <c r="Q145"/>
  <c r="P144"/>
  <c r="J144"/>
  <c r="Q144"/>
  <c r="P143"/>
  <c r="J143"/>
  <c r="P141"/>
  <c r="N141"/>
  <c r="Q141"/>
  <c r="P139"/>
  <c r="N139"/>
  <c r="Q139"/>
  <c r="P137"/>
  <c r="N137"/>
  <c r="N136"/>
  <c r="M136"/>
  <c r="L137"/>
  <c r="L136"/>
  <c r="K136"/>
  <c r="P135"/>
  <c r="N135"/>
  <c r="Q135"/>
  <c r="P133"/>
  <c r="L133"/>
  <c r="Q133"/>
  <c r="P132"/>
  <c r="L132"/>
  <c r="Q132"/>
  <c r="P130"/>
  <c r="N130"/>
  <c r="Q130"/>
  <c r="P129"/>
  <c r="N129"/>
  <c r="Q129"/>
  <c r="P128"/>
  <c r="N128"/>
  <c r="Q128"/>
  <c r="P127"/>
  <c r="N127"/>
  <c r="Q127"/>
  <c r="P126"/>
  <c r="N126"/>
  <c r="Q126"/>
  <c r="P125"/>
  <c r="N125"/>
  <c r="Q125"/>
  <c r="P124"/>
  <c r="N124"/>
  <c r="Q124"/>
  <c r="P123"/>
  <c r="N123"/>
  <c r="Q123"/>
  <c r="P121"/>
  <c r="L121"/>
  <c r="Q121"/>
  <c r="P119"/>
  <c r="L119"/>
  <c r="Q119"/>
  <c r="P118"/>
  <c r="L118"/>
  <c r="Q118"/>
  <c r="P117"/>
  <c r="L117"/>
  <c r="Q117"/>
  <c r="P116"/>
  <c r="L116"/>
  <c r="Q116"/>
  <c r="P115"/>
  <c r="L115"/>
  <c r="Q115"/>
  <c r="P113"/>
  <c r="N113"/>
  <c r="Q113"/>
  <c r="P112"/>
  <c r="N112"/>
  <c r="Q112"/>
  <c r="P110"/>
  <c r="N110"/>
  <c r="Q110"/>
  <c r="P109"/>
  <c r="N109"/>
  <c r="Q109"/>
  <c r="P107"/>
  <c r="N107"/>
  <c r="Q107"/>
  <c r="P106"/>
  <c r="N106"/>
  <c r="Q106"/>
  <c r="P105"/>
  <c r="N105"/>
  <c r="Q105"/>
  <c r="P104"/>
  <c r="N104"/>
  <c r="Q104"/>
  <c r="P103"/>
  <c r="N103"/>
  <c r="Q103"/>
  <c r="P102"/>
  <c r="N102"/>
  <c r="Q102"/>
  <c r="P101"/>
  <c r="N101"/>
  <c r="Q101"/>
  <c r="P100"/>
  <c r="N100"/>
  <c r="Q100"/>
  <c r="P99"/>
  <c r="N99"/>
  <c r="Q99"/>
  <c r="P98"/>
  <c r="N98"/>
  <c r="Q98"/>
  <c r="P97"/>
  <c r="N97"/>
  <c r="Q97"/>
  <c r="P96"/>
  <c r="N96"/>
  <c r="Q96"/>
  <c r="P94"/>
  <c r="L94"/>
  <c r="Q94"/>
  <c r="P93"/>
  <c r="L93"/>
  <c r="Q93"/>
  <c r="P92"/>
  <c r="L92"/>
  <c r="Q92"/>
  <c r="P91"/>
  <c r="L91"/>
  <c r="Q91"/>
  <c r="P90"/>
  <c r="L90"/>
  <c r="Q90"/>
  <c r="P89"/>
  <c r="L89"/>
  <c r="Q89"/>
  <c r="P88"/>
  <c r="L88"/>
  <c r="Q88"/>
  <c r="P87"/>
  <c r="L87"/>
  <c r="Q87"/>
  <c r="P86"/>
  <c r="L86"/>
  <c r="Q86"/>
  <c r="P85"/>
  <c r="L85"/>
  <c r="Q85"/>
  <c r="P84"/>
  <c r="L84"/>
  <c r="Q84"/>
  <c r="P83"/>
  <c r="L83"/>
  <c r="Q83"/>
  <c r="P82"/>
  <c r="L82"/>
  <c r="Q82"/>
  <c r="P81"/>
  <c r="L81"/>
  <c r="Q81"/>
  <c r="P80"/>
  <c r="L80"/>
  <c r="Q80"/>
  <c r="P79"/>
  <c r="L79"/>
  <c r="Q79"/>
  <c r="P78"/>
  <c r="L78"/>
  <c r="Q78"/>
  <c r="P77"/>
  <c r="L77"/>
  <c r="Q77"/>
  <c r="P76"/>
  <c r="L76"/>
  <c r="Q76"/>
  <c r="P75"/>
  <c r="L75"/>
  <c r="Q75"/>
  <c r="P74"/>
  <c r="L74"/>
  <c r="Q74"/>
  <c r="P73"/>
  <c r="L73"/>
  <c r="Q73"/>
  <c r="P72"/>
  <c r="L72"/>
  <c r="Q72"/>
  <c r="P71"/>
  <c r="L71"/>
  <c r="Q71"/>
  <c r="P70"/>
  <c r="L70"/>
  <c r="Q70"/>
  <c r="P69"/>
  <c r="L69"/>
  <c r="Q69"/>
  <c r="P68"/>
  <c r="L68"/>
  <c r="Q68"/>
  <c r="P41"/>
  <c r="N41"/>
  <c r="Q41"/>
  <c r="P40"/>
  <c r="N40"/>
  <c r="Q40"/>
  <c r="N39"/>
  <c r="Q39"/>
  <c r="N29"/>
  <c r="N19"/>
  <c r="M19"/>
  <c r="P18"/>
  <c r="J18"/>
  <c r="Q18"/>
  <c r="P17"/>
  <c r="N17"/>
  <c r="L17"/>
  <c r="P15"/>
  <c r="P14"/>
  <c r="J14"/>
  <c r="L15"/>
  <c r="L13"/>
  <c r="K13"/>
  <c r="J13"/>
  <c r="I13"/>
  <c r="Q137"/>
  <c r="N108"/>
  <c r="M108"/>
  <c r="J142"/>
  <c r="I142"/>
  <c r="N138"/>
  <c r="M138"/>
  <c r="S150" i="10"/>
  <c r="N146" i="8"/>
  <c r="M146"/>
  <c r="Q143"/>
  <c r="N140"/>
  <c r="M140"/>
  <c r="N134"/>
  <c r="M134"/>
  <c r="L131"/>
  <c r="K131"/>
  <c r="N122"/>
  <c r="M122"/>
  <c r="L120"/>
  <c r="K120"/>
  <c r="L114"/>
  <c r="K114"/>
  <c r="N111"/>
  <c r="M111"/>
  <c r="N95"/>
  <c r="M95"/>
  <c r="L67"/>
  <c r="K67"/>
  <c r="N35"/>
  <c r="M35"/>
  <c r="N13"/>
  <c r="M13"/>
  <c r="Q17"/>
  <c r="Q14"/>
  <c r="Q15"/>
  <c r="J151"/>
  <c r="I151"/>
  <c r="U151" i="10"/>
  <c r="R152"/>
  <c r="R153"/>
  <c r="N151" i="8"/>
  <c r="M151"/>
  <c r="P149" i="5"/>
  <c r="P148"/>
  <c r="P147"/>
  <c r="P145"/>
  <c r="P144"/>
  <c r="P143"/>
  <c r="P141"/>
  <c r="P139"/>
  <c r="P137"/>
  <c r="P135"/>
  <c r="P133"/>
  <c r="P132"/>
  <c r="P130"/>
  <c r="P129"/>
  <c r="P128"/>
  <c r="P127"/>
  <c r="P126"/>
  <c r="P125"/>
  <c r="P124"/>
  <c r="P123"/>
  <c r="P121"/>
  <c r="P119"/>
  <c r="P118"/>
  <c r="P117"/>
  <c r="P116"/>
  <c r="P115"/>
  <c r="P113"/>
  <c r="P112"/>
  <c r="P110"/>
  <c r="P109"/>
  <c r="P107"/>
  <c r="P106"/>
  <c r="P105"/>
  <c r="P104"/>
  <c r="P103"/>
  <c r="P102"/>
  <c r="P101"/>
  <c r="P100"/>
  <c r="P99"/>
  <c r="P98"/>
  <c r="P97"/>
  <c r="P96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6"/>
  <c r="P65"/>
  <c r="P64"/>
  <c r="P63"/>
  <c r="P62"/>
  <c r="P61"/>
  <c r="P60"/>
  <c r="P59"/>
  <c r="P57"/>
  <c r="P56"/>
  <c r="P55"/>
  <c r="P54"/>
  <c r="P53"/>
  <c r="P52"/>
  <c r="P50"/>
  <c r="P49"/>
  <c r="P48"/>
  <c r="P46"/>
  <c r="P45"/>
  <c r="P44"/>
  <c r="P43"/>
  <c r="P41"/>
  <c r="P40"/>
  <c r="P39"/>
  <c r="P38"/>
  <c r="P37"/>
  <c r="P36"/>
  <c r="P34"/>
  <c r="P33"/>
  <c r="P32"/>
  <c r="P31"/>
  <c r="P30"/>
  <c r="P29"/>
  <c r="P28"/>
  <c r="P27"/>
  <c r="P26"/>
  <c r="P25"/>
  <c r="P24"/>
  <c r="P23"/>
  <c r="P22"/>
  <c r="P21"/>
  <c r="P20"/>
  <c r="N149"/>
  <c r="Q149"/>
  <c r="N148"/>
  <c r="Q148"/>
  <c r="N147"/>
  <c r="Q147"/>
  <c r="J145"/>
  <c r="Q145"/>
  <c r="J144"/>
  <c r="Q144"/>
  <c r="J143"/>
  <c r="Q143"/>
  <c r="N141"/>
  <c r="Q141"/>
  <c r="N139"/>
  <c r="Q139"/>
  <c r="N137"/>
  <c r="L137"/>
  <c r="N135"/>
  <c r="Q135"/>
  <c r="L133"/>
  <c r="Q133"/>
  <c r="L132"/>
  <c r="Q132"/>
  <c r="N130"/>
  <c r="Q130"/>
  <c r="N129"/>
  <c r="Q129"/>
  <c r="N128"/>
  <c r="Q128"/>
  <c r="N127"/>
  <c r="Q127"/>
  <c r="N126"/>
  <c r="Q126"/>
  <c r="N125"/>
  <c r="Q125"/>
  <c r="N124"/>
  <c r="Q124"/>
  <c r="N123"/>
  <c r="Q123"/>
  <c r="L121"/>
  <c r="Q121"/>
  <c r="L119"/>
  <c r="Q119"/>
  <c r="L118"/>
  <c r="Q118"/>
  <c r="L117"/>
  <c r="Q117"/>
  <c r="L116"/>
  <c r="Q116"/>
  <c r="L115"/>
  <c r="Q115"/>
  <c r="N113"/>
  <c r="Q113"/>
  <c r="N112"/>
  <c r="Q112"/>
  <c r="N110"/>
  <c r="Q110"/>
  <c r="N109"/>
  <c r="Q109"/>
  <c r="N107"/>
  <c r="Q107"/>
  <c r="N106"/>
  <c r="Q106"/>
  <c r="N105"/>
  <c r="Q105"/>
  <c r="N104"/>
  <c r="Q104"/>
  <c r="N103"/>
  <c r="Q103"/>
  <c r="N102"/>
  <c r="Q102"/>
  <c r="N101"/>
  <c r="Q101"/>
  <c r="N100"/>
  <c r="Q100"/>
  <c r="N99"/>
  <c r="Q99"/>
  <c r="N98"/>
  <c r="Q98"/>
  <c r="N97"/>
  <c r="Q97"/>
  <c r="N96"/>
  <c r="Q96"/>
  <c r="L94"/>
  <c r="Q94"/>
  <c r="L93"/>
  <c r="Q93"/>
  <c r="L92"/>
  <c r="Q92"/>
  <c r="L91"/>
  <c r="Q91"/>
  <c r="L90"/>
  <c r="Q90"/>
  <c r="L89"/>
  <c r="Q89"/>
  <c r="L88"/>
  <c r="Q88"/>
  <c r="L87"/>
  <c r="Q87"/>
  <c r="L86"/>
  <c r="Q86"/>
  <c r="L85"/>
  <c r="Q85"/>
  <c r="L84"/>
  <c r="Q84"/>
  <c r="L83"/>
  <c r="Q83"/>
  <c r="L82"/>
  <c r="Q82"/>
  <c r="L81"/>
  <c r="Q81"/>
  <c r="L80"/>
  <c r="Q80"/>
  <c r="L79"/>
  <c r="Q79"/>
  <c r="L78"/>
  <c r="Q78"/>
  <c r="L77"/>
  <c r="Q77"/>
  <c r="L76"/>
  <c r="Q76"/>
  <c r="L75"/>
  <c r="Q75"/>
  <c r="L74"/>
  <c r="Q74"/>
  <c r="L73"/>
  <c r="Q73"/>
  <c r="L72"/>
  <c r="Q72"/>
  <c r="L71"/>
  <c r="Q71"/>
  <c r="L70"/>
  <c r="Q70"/>
  <c r="L69"/>
  <c r="Q69"/>
  <c r="L68"/>
  <c r="Q68"/>
  <c r="L66"/>
  <c r="Q66"/>
  <c r="L65"/>
  <c r="Q65"/>
  <c r="L64"/>
  <c r="Q64"/>
  <c r="L63"/>
  <c r="Q63"/>
  <c r="L62"/>
  <c r="Q62"/>
  <c r="L61"/>
  <c r="Q61"/>
  <c r="L60"/>
  <c r="Q60"/>
  <c r="L59"/>
  <c r="Q59"/>
  <c r="L57"/>
  <c r="Q57"/>
  <c r="L56"/>
  <c r="Q56"/>
  <c r="L55"/>
  <c r="Q55"/>
  <c r="L54"/>
  <c r="Q54"/>
  <c r="L53"/>
  <c r="Q53"/>
  <c r="L52"/>
  <c r="Q52"/>
  <c r="L50"/>
  <c r="Q50"/>
  <c r="L49"/>
  <c r="Q49"/>
  <c r="L48"/>
  <c r="Q48"/>
  <c r="L46"/>
  <c r="Q46"/>
  <c r="L45"/>
  <c r="Q45"/>
  <c r="L44"/>
  <c r="Q44"/>
  <c r="L43"/>
  <c r="Q43"/>
  <c r="N41"/>
  <c r="Q41"/>
  <c r="N40"/>
  <c r="Q40"/>
  <c r="N39"/>
  <c r="Q39"/>
  <c r="L38"/>
  <c r="Q38"/>
  <c r="L37"/>
  <c r="Q37"/>
  <c r="L36"/>
  <c r="Q36"/>
  <c r="N29"/>
  <c r="L34"/>
  <c r="Q34"/>
  <c r="L33"/>
  <c r="Q33"/>
  <c r="L32"/>
  <c r="Q32"/>
  <c r="L31"/>
  <c r="Q31"/>
  <c r="L30"/>
  <c r="Q30"/>
  <c r="L29"/>
  <c r="L28"/>
  <c r="Q28"/>
  <c r="L27"/>
  <c r="Q27"/>
  <c r="L26"/>
  <c r="Q26"/>
  <c r="L25"/>
  <c r="Q25"/>
  <c r="L24"/>
  <c r="Q24"/>
  <c r="L23"/>
  <c r="Q23"/>
  <c r="L22"/>
  <c r="Q22"/>
  <c r="L21"/>
  <c r="Q21"/>
  <c r="L20"/>
  <c r="Q20"/>
  <c r="Q137"/>
  <c r="Q29"/>
  <c r="J18"/>
  <c r="Q18"/>
  <c r="P15"/>
  <c r="P17"/>
  <c r="P18"/>
  <c r="P14"/>
  <c r="N17"/>
  <c r="L17"/>
  <c r="N15"/>
  <c r="L15"/>
  <c r="J14"/>
  <c r="H151"/>
  <c r="Q15"/>
  <c r="L151"/>
  <c r="K151"/>
  <c r="N151"/>
  <c r="M151"/>
  <c r="Q17"/>
  <c r="Q14"/>
  <c r="J151"/>
  <c r="P55" i="8"/>
  <c r="P32"/>
  <c r="P56"/>
  <c r="P50"/>
  <c r="P44"/>
  <c r="L24"/>
  <c r="Q24"/>
  <c r="P24"/>
  <c r="P45"/>
  <c r="P63"/>
  <c r="L27"/>
  <c r="Q27"/>
  <c r="P27"/>
  <c r="L32"/>
  <c r="Q32"/>
  <c r="P26"/>
  <c r="P29"/>
  <c r="P36"/>
  <c r="P46"/>
  <c r="P20"/>
  <c r="P23"/>
  <c r="P64"/>
  <c r="P37"/>
  <c r="P61"/>
  <c r="P21"/>
  <c r="L21"/>
  <c r="Q21"/>
  <c r="P34"/>
  <c r="P65"/>
  <c r="P53"/>
  <c r="P60"/>
  <c r="L29"/>
  <c r="Q29"/>
  <c r="L36"/>
  <c r="Q36"/>
  <c r="L46"/>
  <c r="Q46"/>
  <c r="L56"/>
  <c r="Q56"/>
  <c r="P48"/>
  <c r="L44"/>
  <c r="Q44"/>
  <c r="L60"/>
  <c r="Q60"/>
  <c r="L45"/>
  <c r="Q45"/>
  <c r="L31"/>
  <c r="Q31"/>
  <c r="P31"/>
  <c r="L63"/>
  <c r="Q63"/>
  <c r="P52"/>
  <c r="L52"/>
  <c r="Q52"/>
  <c r="L53"/>
  <c r="Q53"/>
  <c r="L57"/>
  <c r="Q57"/>
  <c r="P57"/>
  <c r="L38"/>
  <c r="P38"/>
  <c r="L50"/>
  <c r="Q50"/>
  <c r="L55"/>
  <c r="Q55"/>
  <c r="L28"/>
  <c r="Q28"/>
  <c r="P28"/>
  <c r="L54"/>
  <c r="Q54"/>
  <c r="P54"/>
  <c r="L33"/>
  <c r="Q33"/>
  <c r="P33"/>
  <c r="L23"/>
  <c r="Q23"/>
  <c r="P25"/>
  <c r="L25"/>
  <c r="Q25"/>
  <c r="L37"/>
  <c r="Q37"/>
  <c r="L61"/>
  <c r="Q61"/>
  <c r="P22"/>
  <c r="L22"/>
  <c r="Q22"/>
  <c r="P49"/>
  <c r="L66"/>
  <c r="Q66"/>
  <c r="P66"/>
  <c r="P59"/>
  <c r="L59"/>
  <c r="Q59"/>
  <c r="P62"/>
  <c r="L62"/>
  <c r="Q62"/>
  <c r="L65"/>
  <c r="Q65"/>
  <c r="L26"/>
  <c r="Q26"/>
  <c r="P43"/>
  <c r="L43"/>
  <c r="Q43"/>
  <c r="L34"/>
  <c r="Q34"/>
  <c r="L30"/>
  <c r="Q30"/>
  <c r="P30"/>
  <c r="L64"/>
  <c r="Q64"/>
  <c r="L48"/>
  <c r="L49"/>
  <c r="Q49"/>
  <c r="L20"/>
  <c r="Q20"/>
  <c r="L47"/>
  <c r="K47"/>
  <c r="L42"/>
  <c r="K42"/>
  <c r="L35"/>
  <c r="K35"/>
  <c r="L51"/>
  <c r="K51"/>
  <c r="Q151" i="5"/>
  <c r="I151"/>
  <c r="J153"/>
  <c r="Q48" i="8"/>
  <c r="Q38"/>
  <c r="L19"/>
  <c r="L58"/>
  <c r="K58"/>
  <c r="Q151"/>
  <c r="L151"/>
  <c r="J153"/>
  <c r="K19"/>
  <c r="K151"/>
</calcChain>
</file>

<file path=xl/sharedStrings.xml><?xml version="1.0" encoding="utf-8"?>
<sst xmlns="http://schemas.openxmlformats.org/spreadsheetml/2006/main" count="16886" uniqueCount="2887">
  <si>
    <t xml:space="preserve"> 00010506 </t>
  </si>
  <si>
    <t>VIDRO TEMPERADO INCOLOR E = 8 MM, SEM COLOCACAO</t>
  </si>
  <si>
    <t>175,90</t>
  </si>
  <si>
    <t>52,77</t>
  </si>
  <si>
    <t>251,02</t>
  </si>
  <si>
    <t xml:space="preserve"> 00037588 </t>
  </si>
  <si>
    <t>VALVULA EM METAL CROMADO PARA TANQUE, 1.1/2 " SEM LADRAO</t>
  </si>
  <si>
    <t>27,04</t>
  </si>
  <si>
    <t xml:space="preserve"> 00006157 </t>
  </si>
  <si>
    <t>VALVULA EM METAL CROMADO PARA PIA AMERICANA 3.1/2 X 1.1/2 "</t>
  </si>
  <si>
    <t>43,28</t>
  </si>
  <si>
    <t>12,46</t>
  </si>
  <si>
    <t>59,30</t>
  </si>
  <si>
    <t>COMPOSIÇÃO AUXILIARES</t>
  </si>
  <si>
    <t xml:space="preserve">GABINETE DE MANUTENÇÃO E PROJETOS </t>
  </si>
  <si>
    <t>OBRA:</t>
  </si>
  <si>
    <t xml:space="preserve">REFORMA DO FORO DE CAMPO GRANDE </t>
  </si>
  <si>
    <t>LOCAL:</t>
  </si>
  <si>
    <t>RUA JORNALISTA BELIZARIO LIMA, 418, VILA GLÓRIA - CEP 79004-270 - CAMPO GRANDE - MS</t>
  </si>
  <si>
    <t>%</t>
  </si>
  <si>
    <t>R$</t>
  </si>
  <si>
    <t>Valor Total com BDI</t>
  </si>
  <si>
    <t>CONFERENCIAS E AJUSTES</t>
  </si>
  <si>
    <t>A</t>
  </si>
  <si>
    <t>B</t>
  </si>
  <si>
    <t>C</t>
  </si>
  <si>
    <t>TOTAL</t>
  </si>
  <si>
    <t xml:space="preserve">ETAPA 1 (novembro) </t>
  </si>
  <si>
    <t xml:space="preserve">ETAPA 2 (dezembro) </t>
  </si>
  <si>
    <t xml:space="preserve">ETAPA 3 (janeiro) </t>
  </si>
  <si>
    <t>CRONOGRAMA FÍSICO-FINANCEIRO</t>
  </si>
  <si>
    <t>CRONOGRAMA DESCRITIVO</t>
  </si>
  <si>
    <t>PLANILHA DE QUANTITATIVO E CUSTOS UNITÁRIOS (ORÇAMENTÁRIA SINTÉTICA) - PQCU</t>
  </si>
  <si>
    <t xml:space="preserve">PLANILHA DE COMPOSIÇÕES DE CUSTOS UNITÁRIOS - PCCU </t>
  </si>
  <si>
    <t>SINAPI - SISTEMA NACIONAL DE PESQUISA DE CUSTOS E ÍNDICES DA CONSTRUÇÃO CIVIL</t>
  </si>
  <si>
    <t>ENCARGOS SOCIAIS SOBRE PREÇOS DA MÃO-DE-OBRA HORISTA e MENSALISTA (SEM DESONERAÇÃO)</t>
  </si>
  <si>
    <t>UF: MATO GROSSO DO SUL</t>
  </si>
  <si>
    <t>CÓDIGO</t>
  </si>
  <si>
    <t>DESCRIÇÃO</t>
  </si>
  <si>
    <t>HORISTA (%)</t>
  </si>
  <si>
    <t>MENSALISTA (%)</t>
  </si>
  <si>
    <t>GRUPO A</t>
  </si>
  <si>
    <t>A1</t>
  </si>
  <si>
    <t>Previdência Social - INSS</t>
  </si>
  <si>
    <t>A2</t>
  </si>
  <si>
    <t>Serviço Social da Indústria - SESI</t>
  </si>
  <si>
    <t>A3</t>
  </si>
  <si>
    <t>Serviço Nacional de Aprendizagem Industrial - SENAI</t>
  </si>
  <si>
    <t>A4</t>
  </si>
  <si>
    <t>Instituto Nacional de Colonização e Reforma Agrária - INCRA</t>
  </si>
  <si>
    <t>A5</t>
  </si>
  <si>
    <t>Serviço de Apoio à Pequena e Média Empresa - SEBRAE</t>
  </si>
  <si>
    <t>A6</t>
  </si>
  <si>
    <t>Salário-Educação</t>
  </si>
  <si>
    <t>A7</t>
  </si>
  <si>
    <t>Seguro contra Acidentes de Trabalho - INSS</t>
  </si>
  <si>
    <t>A8</t>
  </si>
  <si>
    <t>Fundo de Garantia por Tempo de Serviço - FGTS</t>
  </si>
  <si>
    <t>A9</t>
  </si>
  <si>
    <t>Serviço Social da Indústria da Construção e Mobiliário – SECONCI</t>
  </si>
  <si>
    <t>Total de Encargos Sociais Básicos</t>
  </si>
  <si>
    <t>GRUPO B</t>
  </si>
  <si>
    <t>B1</t>
  </si>
  <si>
    <t>Repouso Semanal Remunerado</t>
  </si>
  <si>
    <t>B2</t>
  </si>
  <si>
    <t>Feriados</t>
  </si>
  <si>
    <t>B3</t>
  </si>
  <si>
    <t xml:space="preserve">Auxílio-enfermidade </t>
  </si>
  <si>
    <t>B4</t>
  </si>
  <si>
    <t>13º Salário</t>
  </si>
  <si>
    <t>B5</t>
  </si>
  <si>
    <t xml:space="preserve">Licença-paternidade 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</si>
  <si>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</si>
  <si>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</si>
  <si>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</si>
  <si>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</si>
  <si>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</si>
  <si>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</si>
  <si>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</si>
  <si>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</si>
  <si>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</si>
  <si>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</si>
  <si>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Total de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</si>
  <si>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</si>
  <si>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</si>
  <si>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</si>
  <si>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</si>
  <si>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</si>
  <si>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</si>
  <si>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</si>
  <si>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</si>
  <si>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</si>
  <si>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</si>
  <si>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</si>
  <si>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Total de Encargos Sociais que não recebem incidências de A</t>
  </si>
  <si>
    <t>GRUPO D</t>
  </si>
  <si>
    <t>D1</t>
  </si>
  <si>
    <t>Reincidência de Grupo A sobre Grupo B</t>
  </si>
  <si>
    <t>D2</t>
  </si>
  <si>
    <t>Reincidência de Grupo A sobre Aviso Prévio Trabalhado e
Reincidência do FGTS sobre Aviso Prévio Indenizado</t>
  </si>
  <si>
    <t>D</t>
  </si>
  <si>
    <t>Total de Reincidências de um grupo sobre o outro</t>
  </si>
  <si>
    <t>TOTAL(A+B+C+D)</t>
  </si>
  <si>
    <t>Fonte: Informação Dias de Chuva – INMET</t>
  </si>
  <si>
    <t>Vigência a partir de: 08/2017</t>
  </si>
  <si>
    <t>ENCARGOS SOCIAIS SOBRE PREÇOS DA MÃO-DE-OBRA HORISTA e MENSALISTA (COM DESONERAÇÃO)</t>
  </si>
  <si>
    <t>horista</t>
  </si>
  <si>
    <t>mensalista</t>
  </si>
  <si>
    <t>com desoneração</t>
  </si>
  <si>
    <t>sem desoneração</t>
  </si>
  <si>
    <t>ajuste do BDI (de 26,62% para 20,58%)</t>
  </si>
  <si>
    <t>ajuste de MO</t>
  </si>
  <si>
    <t>M.O</t>
  </si>
  <si>
    <t>DESONERADA (com desoneração)</t>
  </si>
  <si>
    <t>1.2A</t>
  </si>
  <si>
    <t>1.2B</t>
  </si>
  <si>
    <t>ENGENHEIRO CIVIL DE OBRA JUNIOR COM ENCARGOS COMPLEMENTARES (acompanhamento da reforma)</t>
  </si>
  <si>
    <t>ENGENHEIRO CIVIL DE OBRA JUNIOR COM ENCARGOS COMPLEMENTARES (regularização perante ao Corpo de Bombeiros Militar do MS)</t>
  </si>
  <si>
    <t>1,84</t>
  </si>
  <si>
    <t>590,0</t>
  </si>
  <si>
    <t>1.085,60</t>
  </si>
  <si>
    <t xml:space="preserve"> 8.21 </t>
  </si>
  <si>
    <t xml:space="preserve"> 91926 </t>
  </si>
  <si>
    <t>2,14</t>
  </si>
  <si>
    <t>0,03</t>
  </si>
  <si>
    <t xml:space="preserve"> 00001014 </t>
  </si>
  <si>
    <t>CABO DE COBRE, FLEXIVEL, CLASSE 4 OU 5, ISOLACAO EM PVC/A, ANTICHAMA BWF-B, 1 CONDUTOR, 450/750 V, SECAO NOMINAL 2,5 MM2</t>
  </si>
  <si>
    <t>0,56</t>
  </si>
  <si>
    <t>2,70</t>
  </si>
  <si>
    <t>900,0</t>
  </si>
  <si>
    <t>2.430,00</t>
  </si>
  <si>
    <t xml:space="preserve"> 8.22 </t>
  </si>
  <si>
    <t xml:space="preserve"> 92005 </t>
  </si>
  <si>
    <t>38,70</t>
  </si>
  <si>
    <t xml:space="preserve"> 92003 </t>
  </si>
  <si>
    <t>TOMADA MÉDIA DE EMBUTIR (2 MÓDULOS), 2P+T 20 A, SEM SUPORTE E SEM PLACA - FORNECIMENTO E INSTALAÇÃO. AF_12/2015</t>
  </si>
  <si>
    <t>32,97</t>
  </si>
  <si>
    <t>10,30</t>
  </si>
  <si>
    <t>49,00</t>
  </si>
  <si>
    <t>196,00</t>
  </si>
  <si>
    <t xml:space="preserve"> 8.23 </t>
  </si>
  <si>
    <t xml:space="preserve"> 059109 </t>
  </si>
  <si>
    <t>8,22</t>
  </si>
  <si>
    <t>0,212</t>
  </si>
  <si>
    <t xml:space="preserve"> 010945 </t>
  </si>
  <si>
    <t>PLACA CEGA PLASTICA 4"x4"</t>
  </si>
  <si>
    <t>4,47</t>
  </si>
  <si>
    <t>2,18</t>
  </si>
  <si>
    <t>10,40</t>
  </si>
  <si>
    <t>20,80</t>
  </si>
  <si>
    <t xml:space="preserve"> 8.24 </t>
  </si>
  <si>
    <t xml:space="preserve"> 91928 </t>
  </si>
  <si>
    <t>3,44</t>
  </si>
  <si>
    <t>0,04</t>
  </si>
  <si>
    <t xml:space="preserve"> 00000981 </t>
  </si>
  <si>
    <t>CABO DE COBRE, FLEXIVEL, CLASSE 4 OU 5, ISOLACAO EM PVC/A, ANTICHAMA BWF-B, 1 CONDUTOR, 450/750 V, SECAO NOMINAL 4 MM2</t>
  </si>
  <si>
    <t>1,90</t>
  </si>
  <si>
    <t>0,83</t>
  </si>
  <si>
    <t>0,91</t>
  </si>
  <si>
    <t>4,35</t>
  </si>
  <si>
    <t>126,0</t>
  </si>
  <si>
    <t>548,10</t>
  </si>
  <si>
    <t xml:space="preserve"> 8.25 </t>
  </si>
  <si>
    <t xml:space="preserve"> ORÇ - 37 </t>
  </si>
  <si>
    <t>291,92</t>
  </si>
  <si>
    <t>77,70</t>
  </si>
  <si>
    <t>369,62</t>
  </si>
  <si>
    <t>3,0</t>
  </si>
  <si>
    <t>1.108,86</t>
  </si>
  <si>
    <t xml:space="preserve"> 8.26 </t>
  </si>
  <si>
    <t xml:space="preserve"> 062870 </t>
  </si>
  <si>
    <t>165,00</t>
  </si>
  <si>
    <t>4,103</t>
  </si>
  <si>
    <t>4,996</t>
  </si>
  <si>
    <t xml:space="preserve"> 008507 </t>
  </si>
  <si>
    <t>ARRUELA ALUMINIO P/ELETRODUTO 3/4"</t>
  </si>
  <si>
    <t>0,21</t>
  </si>
  <si>
    <t xml:space="preserve"> 003423 </t>
  </si>
  <si>
    <t>BUCHA DE ALUMINIO PARA ELETRODUTO 3/4"</t>
  </si>
  <si>
    <t>0,34</t>
  </si>
  <si>
    <t xml:space="preserve"> 031611 </t>
  </si>
  <si>
    <t>CONDULETZEL ALUMINIO WETZEL C/LB/LL/LR 3/4"</t>
  </si>
  <si>
    <t>10,00</t>
  </si>
  <si>
    <t xml:space="preserve"> 003420 </t>
  </si>
  <si>
    <t>FITA ISOLANTE HIGHLAND ADESIVA 19m x 20mm</t>
  </si>
  <si>
    <t>0,15</t>
  </si>
  <si>
    <t xml:space="preserve"> 003602 </t>
  </si>
  <si>
    <t>TOMADA UNIVERSAL EMBUTIR 10A-250V COM PLACA</t>
  </si>
  <si>
    <t>18,39</t>
  </si>
  <si>
    <t>97,77</t>
  </si>
  <si>
    <t>43,92</t>
  </si>
  <si>
    <t>208,92</t>
  </si>
  <si>
    <t>67,0</t>
  </si>
  <si>
    <t>13.997,64</t>
  </si>
  <si>
    <t xml:space="preserve"> 8.27 </t>
  </si>
  <si>
    <t xml:space="preserve"> 93662 </t>
  </si>
  <si>
    <t>49,71</t>
  </si>
  <si>
    <t>0,133</t>
  </si>
  <si>
    <t xml:space="preserve"> 00034616 </t>
  </si>
  <si>
    <t>DISJUNTOR TIPO DIN/IEC, BIPOLAR DE 6 ATE 32A</t>
  </si>
  <si>
    <t>44,26</t>
  </si>
  <si>
    <t xml:space="preserve"> 00001571 </t>
  </si>
  <si>
    <t>TERMINAL A COMPRESSAO EM COBRE ESTANHADO PARA CABO 4 MM2, 1 FURO E 1 COMPRESSAO, PARA PARAFUSO DE FIXACAO M5</t>
  </si>
  <si>
    <t>0,77</t>
  </si>
  <si>
    <t>13,23</t>
  </si>
  <si>
    <t>62,94</t>
  </si>
  <si>
    <t xml:space="preserve"> 9 </t>
  </si>
  <si>
    <t>13.307,09</t>
  </si>
  <si>
    <t xml:space="preserve"> 9.1 </t>
  </si>
  <si>
    <t xml:space="preserve"> COMP - F13 </t>
  </si>
  <si>
    <t>32,82</t>
  </si>
  <si>
    <t xml:space="preserve"> ORÇ-08 </t>
  </si>
  <si>
    <t>CONECTOR XLR FEMEA</t>
  </si>
  <si>
    <t>31,67</t>
  </si>
  <si>
    <t>0,86</t>
  </si>
  <si>
    <t>8,73</t>
  </si>
  <si>
    <t>41,55</t>
  </si>
  <si>
    <t>9,0</t>
  </si>
  <si>
    <t>373,95</t>
  </si>
  <si>
    <t xml:space="preserve"> 9.2 </t>
  </si>
  <si>
    <t xml:space="preserve"> COMP - F14 </t>
  </si>
  <si>
    <t>24,82</t>
  </si>
  <si>
    <t xml:space="preserve"> ORÇ-09 </t>
  </si>
  <si>
    <t xml:space="preserve">CONECTOR XLR MACHO </t>
  </si>
  <si>
    <t>23,67</t>
  </si>
  <si>
    <t>6,60</t>
  </si>
  <si>
    <t>31,42</t>
  </si>
  <si>
    <t>502,72</t>
  </si>
  <si>
    <t xml:space="preserve"> 9.3 </t>
  </si>
  <si>
    <t xml:space="preserve"> COMP - F15 </t>
  </si>
  <si>
    <t>8,31</t>
  </si>
  <si>
    <t xml:space="preserve"> ORÇ-10 </t>
  </si>
  <si>
    <t xml:space="preserve">CONECTOR P10 MONO </t>
  </si>
  <si>
    <t>7,16</t>
  </si>
  <si>
    <t>2,21</t>
  </si>
  <si>
    <t>10,52</t>
  </si>
  <si>
    <t>21,04</t>
  </si>
  <si>
    <t xml:space="preserve"> 9.4 </t>
  </si>
  <si>
    <t xml:space="preserve"> COMP - F16 </t>
  </si>
  <si>
    <t>1.475,68</t>
  </si>
  <si>
    <t>3,5</t>
  </si>
  <si>
    <t xml:space="preserve"> ORÇ-14 </t>
  </si>
  <si>
    <t>AMPLIFICADOR POWER 1600</t>
  </si>
  <si>
    <t>1.372,75</t>
  </si>
  <si>
    <t>73,95</t>
  </si>
  <si>
    <t>392,82</t>
  </si>
  <si>
    <t>1.868,50</t>
  </si>
  <si>
    <t xml:space="preserve"> 9.5 </t>
  </si>
  <si>
    <t xml:space="preserve"> COMP - F17 </t>
  </si>
  <si>
    <t>1.225,16</t>
  </si>
  <si>
    <t xml:space="preserve"> ORÇ-15 </t>
  </si>
  <si>
    <t>MESA DE SOM JW 0803 USB (8 CANAIS COM MP3)</t>
  </si>
  <si>
    <t>1.122,23</t>
  </si>
  <si>
    <t>326,13</t>
  </si>
  <si>
    <t>1.551,29</t>
  </si>
  <si>
    <t xml:space="preserve"> 9.6 </t>
  </si>
  <si>
    <t xml:space="preserve"> COMP - F18 </t>
  </si>
  <si>
    <t>246,51</t>
  </si>
  <si>
    <t>0,3</t>
  </si>
  <si>
    <t xml:space="preserve"> ORÇ-17 </t>
  </si>
  <si>
    <t>CABO PARA MICROFONE X30 BALANCEADO</t>
  </si>
  <si>
    <t>241,55</t>
  </si>
  <si>
    <t>3,72</t>
  </si>
  <si>
    <t>65,62</t>
  </si>
  <si>
    <t>312,13</t>
  </si>
  <si>
    <t>624,26</t>
  </si>
  <si>
    <t xml:space="preserve"> 9.7 </t>
  </si>
  <si>
    <t xml:space="preserve"> COMP - F19 </t>
  </si>
  <si>
    <t>478,78</t>
  </si>
  <si>
    <t xml:space="preserve"> ORÇ - 34 </t>
  </si>
  <si>
    <t>MICROFONE GOOSENECK COM BASE</t>
  </si>
  <si>
    <t>477,63</t>
  </si>
  <si>
    <t>127,45</t>
  </si>
  <si>
    <t>606,23</t>
  </si>
  <si>
    <t>3.637,38</t>
  </si>
  <si>
    <t xml:space="preserve"> 9.8 </t>
  </si>
  <si>
    <t xml:space="preserve"> COMP - F20 </t>
  </si>
  <si>
    <t>214,86</t>
  </si>
  <si>
    <t xml:space="preserve"> ORÇ-21 </t>
  </si>
  <si>
    <t>CABO PARALELO PT VM 2 X 2,5 MM2 100 M</t>
  </si>
  <si>
    <t>209,90</t>
  </si>
  <si>
    <t>57,19</t>
  </si>
  <si>
    <t>272,05</t>
  </si>
  <si>
    <t xml:space="preserve"> 9.9 </t>
  </si>
  <si>
    <t xml:space="preserve"> COMP - F21 </t>
  </si>
  <si>
    <t>25,15</t>
  </si>
  <si>
    <t xml:space="preserve"> ORÇ-22 </t>
  </si>
  <si>
    <t>CONECTOR FEMEA XLR PAINEL, METAL</t>
  </si>
  <si>
    <t>24,00</t>
  </si>
  <si>
    <t>31,84</t>
  </si>
  <si>
    <t>191,04</t>
  </si>
  <si>
    <t xml:space="preserve"> 9.10 </t>
  </si>
  <si>
    <t xml:space="preserve"> COMP - F22 </t>
  </si>
  <si>
    <t>34,10</t>
  </si>
  <si>
    <t xml:space="preserve"> ORÇ-23 </t>
  </si>
  <si>
    <t>ARANDELA DE MOLA 6 POLEGADAS</t>
  </si>
  <si>
    <t>32,95</t>
  </si>
  <si>
    <t>9,07</t>
  </si>
  <si>
    <t>43,17</t>
  </si>
  <si>
    <t>12,0</t>
  </si>
  <si>
    <t>518,04</t>
  </si>
  <si>
    <t xml:space="preserve"> 9.11 </t>
  </si>
  <si>
    <t xml:space="preserve"> COMP - F23 </t>
  </si>
  <si>
    <t>109,47</t>
  </si>
  <si>
    <t xml:space="preserve"> ORÇ-24 </t>
  </si>
  <si>
    <t>CAIXA BSA 6,5 FULL RANGE, 40W RMS, R-2</t>
  </si>
  <si>
    <t>108,98</t>
  </si>
  <si>
    <t>29,14</t>
  </si>
  <si>
    <t>138,61</t>
  </si>
  <si>
    <t>1.663,32</t>
  </si>
  <si>
    <t xml:space="preserve"> 9.12 </t>
  </si>
  <si>
    <t xml:space="preserve"> COMP - F24 </t>
  </si>
  <si>
    <t>1.645,48</t>
  </si>
  <si>
    <t xml:space="preserve"> ORÇ-26 </t>
  </si>
  <si>
    <t>1.644,99</t>
  </si>
  <si>
    <t>438,02</t>
  </si>
  <si>
    <t>2.083,50</t>
  </si>
  <si>
    <t xml:space="preserve"> 10 </t>
  </si>
  <si>
    <t>3.339,13</t>
  </si>
  <si>
    <t xml:space="preserve"> 10.1 </t>
  </si>
  <si>
    <t xml:space="preserve"> 067613 </t>
  </si>
  <si>
    <t>329,74</t>
  </si>
  <si>
    <t>6,904</t>
  </si>
  <si>
    <t>6,685</t>
  </si>
  <si>
    <t xml:space="preserve"> 007731 </t>
  </si>
  <si>
    <t>ARRUELA ALUMINIO P/ELETRODUTO 1/2"</t>
  </si>
  <si>
    <t>0,24</t>
  </si>
  <si>
    <t xml:space="preserve"> 006121 </t>
  </si>
  <si>
    <t>BOTOEIRA DE ALARME COM PLACA</t>
  </si>
  <si>
    <t>89,00</t>
  </si>
  <si>
    <t xml:space="preserve"> 003480 </t>
  </si>
  <si>
    <t>CAIXA FERRO ESMALTADO 4"x2"</t>
  </si>
  <si>
    <t>0,60</t>
  </si>
  <si>
    <t xml:space="preserve"> 003421 </t>
  </si>
  <si>
    <t>BUCHA DE ALUMINIO PARA ELETRODUTO 1/2"</t>
  </si>
  <si>
    <t xml:space="preserve"> 000609 </t>
  </si>
  <si>
    <t>CABO AFUMEX GREEN 1 CONDUTOR 450/750V 2,5mm2</t>
  </si>
  <si>
    <t>10,6</t>
  </si>
  <si>
    <t>0,92</t>
  </si>
  <si>
    <t xml:space="preserve"> 003030 </t>
  </si>
  <si>
    <t>ELETRODUTO GALVANIZADO NBR 5597 15mm 1/2" (1,146kg/m)</t>
  </si>
  <si>
    <t>4,5</t>
  </si>
  <si>
    <t>5,50</t>
  </si>
  <si>
    <t xml:space="preserve"> 003492 </t>
  </si>
  <si>
    <t>PLACA CEGA PARA CAIXA 4"x2" RETANGULAR</t>
  </si>
  <si>
    <t>5,00</t>
  </si>
  <si>
    <t>143,16</t>
  </si>
  <si>
    <t>87,77</t>
  </si>
  <si>
    <t>417,51</t>
  </si>
  <si>
    <t>2.505,06</t>
  </si>
  <si>
    <t xml:space="preserve"> 10.2 </t>
  </si>
  <si>
    <t xml:space="preserve"> 059626 </t>
  </si>
  <si>
    <t>658,72</t>
  </si>
  <si>
    <t>3,614</t>
  </si>
  <si>
    <t>2,976</t>
  </si>
  <si>
    <t xml:space="preserve"> 006630 </t>
  </si>
  <si>
    <t>CENTRAL ALARME 24 SET.12 ENTR.+2 SET.TEC.+2 S.PGM+RELE</t>
  </si>
  <si>
    <t>563,00</t>
  </si>
  <si>
    <t>68,44</t>
  </si>
  <si>
    <t>175,35</t>
  </si>
  <si>
    <t>834,07</t>
  </si>
  <si>
    <t xml:space="preserve"> 11 </t>
  </si>
  <si>
    <t>2.808,75</t>
  </si>
  <si>
    <t xml:space="preserve"> 11.1 </t>
  </si>
  <si>
    <t xml:space="preserve"> 059436 </t>
  </si>
  <si>
    <t>3,99</t>
  </si>
  <si>
    <t>0,031</t>
  </si>
  <si>
    <t xml:space="preserve"> 147815 </t>
  </si>
  <si>
    <t>CABO UTP CAT 6</t>
  </si>
  <si>
    <t>0,65</t>
  </si>
  <si>
    <t>5,05</t>
  </si>
  <si>
    <t>300,0</t>
  </si>
  <si>
    <t>1.515,00</t>
  </si>
  <si>
    <t xml:space="preserve"> 11.2 </t>
  </si>
  <si>
    <t xml:space="preserve"> 061315 </t>
  </si>
  <si>
    <t>68,12</t>
  </si>
  <si>
    <t>1,86</t>
  </si>
  <si>
    <t xml:space="preserve"> 004501 </t>
  </si>
  <si>
    <t>TOMADA PARA COMPUTADOR 2P+T 16A 250V COM PLACA</t>
  </si>
  <si>
    <t>42,08</t>
  </si>
  <si>
    <t>18,13</t>
  </si>
  <si>
    <t>86,25</t>
  </si>
  <si>
    <t>1.293,75</t>
  </si>
  <si>
    <t xml:space="preserve"> 12 </t>
  </si>
  <si>
    <t>2.482,66</t>
  </si>
  <si>
    <t xml:space="preserve"> 12.1 </t>
  </si>
  <si>
    <t xml:space="preserve"> 89957 </t>
  </si>
  <si>
    <t>88,71</t>
  </si>
  <si>
    <t xml:space="preserve"> 89356 </t>
  </si>
  <si>
    <t>TUBO, PVC, SOLDÁVEL, DN 25MM, INSTALADO EM RAMAL OU SUB-RAMAL DE ÁGUA - FORNECIMENTO E INSTALAÇÃO. AF_12/2014</t>
  </si>
  <si>
    <t>13,79</t>
  </si>
  <si>
    <t xml:space="preserve"> 89362 </t>
  </si>
  <si>
    <t>JOELHO 90 GRAUS, PVC, SOLDÁVEL, DN 25MM, INSTALADO EM RAMAL OU SUB-RAMAL DE ÁGUA - FORNECIMENTO E INSTALAÇÃO. AF_12/2014</t>
  </si>
  <si>
    <t>1,18</t>
  </si>
  <si>
    <t>5,71</t>
  </si>
  <si>
    <t xml:space="preserve"> 89366 </t>
  </si>
  <si>
    <t>JOELHO 90 GRAUS COM BUCHA DE LATÃO, PVC, SOLDÁVEL, DN 25MM, X 3/4 INSTALADO EM RAMAL OU SUB-RAMAL DE ÁGUA - FORNECIMENTO E INSTALAÇÃO. AF_12/2014</t>
  </si>
  <si>
    <t>9,84</t>
  </si>
  <si>
    <t xml:space="preserve"> 89395 </t>
  </si>
  <si>
    <t>TE, PVC, SOLDÁVEL, DN 25MM, INSTALADO EM RAMAL OU SUB-RAMAL DE ÁGUA - FORNECIMENTO E INSTALAÇÃO. AF_12/2014</t>
  </si>
  <si>
    <t>0,89</t>
  </si>
  <si>
    <t>7,93</t>
  </si>
  <si>
    <t xml:space="preserve"> 90443 </t>
  </si>
  <si>
    <t>RASGO EM ALVENARIA PARA RAMAIS/ DISTRIBUIÇÃO COM DIAMETROS MENORES OU IGUAIS A 40 MM. AF_05/2015</t>
  </si>
  <si>
    <t>8,33</t>
  </si>
  <si>
    <t xml:space="preserve"> 90466 </t>
  </si>
  <si>
    <t>CHUMBAMENTO LINEAR EM ALVENARIA PARA RAMAIS/DISTRIBUIÇÃO COM DIÂMETROS MENORES OU IGUAIS A 40 MM. AF_05/2015</t>
  </si>
  <si>
    <t>8,30</t>
  </si>
  <si>
    <t>52,56</t>
  </si>
  <si>
    <t>23,61</t>
  </si>
  <si>
    <t>112,32</t>
  </si>
  <si>
    <t>224,64</t>
  </si>
  <si>
    <t xml:space="preserve"> 12.2 </t>
  </si>
  <si>
    <t xml:space="preserve"> COMP - F10 </t>
  </si>
  <si>
    <t>639,95</t>
  </si>
  <si>
    <t xml:space="preserve"> 86938 </t>
  </si>
  <si>
    <t>CUBA DE EMBUTIR OVAL EM LOUÇA BRANCA, 35 X 50CM OU EQUIVALENTE, INCLUSO VÁLVULA E SIFÃO TIPO GARRAFA EM METAL CROMADO - FORNECIMENTO E INSTALAÇÃO. AF_12/2013</t>
  </si>
  <si>
    <t>269,04</t>
  </si>
  <si>
    <t>1,88</t>
  </si>
  <si>
    <t xml:space="preserve"> 00011795 </t>
  </si>
  <si>
    <t>GRANITO PARA BANCADA, POLIDO, TIPO ANDORINHA/ QUARTZ/ CASTELO/ CORUMBA OU OUTROS EQUIVALENTES DA REGIAO, E=  *2,5* CM</t>
  </si>
  <si>
    <t>0,375</t>
  </si>
  <si>
    <t>494,33</t>
  </si>
  <si>
    <t xml:space="preserve"> 00036792 </t>
  </si>
  <si>
    <t>TORNEIRA CROMADA DE PAREDE LONGA PARA LAVATORIO (REF 1178)</t>
  </si>
  <si>
    <t>129,57</t>
  </si>
  <si>
    <t>59,49</t>
  </si>
  <si>
    <t>170,35</t>
  </si>
  <si>
    <t>810,30</t>
  </si>
  <si>
    <t xml:space="preserve"> 12.3 </t>
  </si>
  <si>
    <t xml:space="preserve"> COMP - F29 </t>
  </si>
  <si>
    <t>628,70</t>
  </si>
  <si>
    <t xml:space="preserve"> 86884 </t>
  </si>
  <si>
    <t>ENGATE FLEXÍVEL EM PLÁSTICO BRANCO, 1/2" X 30CM - FORNECIMENTO E INSTALAÇÃO. AF_12/2013</t>
  </si>
  <si>
    <t>5,98</t>
  </si>
  <si>
    <t xml:space="preserve"> 86935 </t>
  </si>
  <si>
    <t>CUBA DE EMBUTIR DE AÇO INOXIDÁVEL MÉDIA, INCLUSO VÁLVULA TIPO AMERICANA EM METAL CROMADO E SIFÃO FLEXÍVEL EM PVC - FORNECIMENTO E INSTALAÇÃO. AF_12/2013</t>
  </si>
  <si>
    <t>188,83</t>
  </si>
  <si>
    <t>0,8</t>
  </si>
  <si>
    <t xml:space="preserve"> 86909 </t>
  </si>
  <si>
    <t>TORNEIRA CROMADA TUBO MÓVEL, DE MESA, 1/2" OU 3/4", PARA PIA DE COZINHA, PADRÃO ALTO - FORNECIMENTO E INSTALAÇÃO. AF_12/2013</t>
  </si>
  <si>
    <t>82,97</t>
  </si>
  <si>
    <t>0,66</t>
  </si>
  <si>
    <t>33,15</t>
  </si>
  <si>
    <t>167,35</t>
  </si>
  <si>
    <t>796,05</t>
  </si>
  <si>
    <t xml:space="preserve"> 12.4 </t>
  </si>
  <si>
    <t xml:space="preserve"> 90445 </t>
  </si>
  <si>
    <t>22,58</t>
  </si>
  <si>
    <t>0,084</t>
  </si>
  <si>
    <t>0,537</t>
  </si>
  <si>
    <t xml:space="preserve"> 5795 </t>
  </si>
  <si>
    <t>MARTELETE OU ROMPEDOR PNEUMÁTICO MANUAL, 28 KG, COM SILENCIADOR - CHP DIURNO. AF_07/2016</t>
  </si>
  <si>
    <t>CHOR - CUSTOS HORÁRIOS DE MÁQUINAS E EQUIPAMENTOS</t>
  </si>
  <si>
    <t>CHP</t>
  </si>
  <si>
    <t>0,168</t>
  </si>
  <si>
    <t>24,16</t>
  </si>
  <si>
    <t xml:space="preserve"> 5952 </t>
  </si>
  <si>
    <t>MARTELETE OU ROMPEDOR PNEUMÁTICO MANUAL, 28 KG, COM SILENCIADOR - CHI DIURNO. AF_07/2016</t>
  </si>
  <si>
    <t>CHI</t>
  </si>
  <si>
    <t>0,369</t>
  </si>
  <si>
    <t>17,35</t>
  </si>
  <si>
    <t>6,01</t>
  </si>
  <si>
    <t>28,59</t>
  </si>
  <si>
    <t>171,54</t>
  </si>
  <si>
    <t xml:space="preserve"> 12.5 </t>
  </si>
  <si>
    <t xml:space="preserve"> 91793 </t>
  </si>
  <si>
    <t>54,17</t>
  </si>
  <si>
    <t xml:space="preserve"> 89712 </t>
  </si>
  <si>
    <t>TUBO PVC, SERIE NORMAL, ESGOTO PREDIAL, DN 50 MM, FORNECIDO E INSTALADO EM RAMAL DE DESCARGA OU RAMAL DE ESGOTO SANITÁRIO. AF_12/2014</t>
  </si>
  <si>
    <t>17,73</t>
  </si>
  <si>
    <t xml:space="preserve"> 89731 </t>
  </si>
  <si>
    <t>JOELHO 90 GRAUS, PVC, SERIE NORMAL, ESGOTO PREDIAL, DN 50 MM, JUNTA ELÁSTICA, FORNECIDO E INSTALADO EM RAMAL DE DESCARGA OU RAMAL DE ESGOTO SANITÁRIO. AF_12/2014</t>
  </si>
  <si>
    <t>1,4223</t>
  </si>
  <si>
    <t xml:space="preserve"> 89784 </t>
  </si>
  <si>
    <t>TE, PVC, SERIE NORMAL, ESGOTO PREDIAL, DN 50 X 50 MM, JUNTA ELÁSTICA, FORNECIDO E INSTALADO EM RAMAL DE DESCARGA OU RAMAL DE ESGOTO SANITÁRIO. AF_12/2014</t>
  </si>
  <si>
    <t>12,34</t>
  </si>
  <si>
    <t xml:space="preserve"> 90437 </t>
  </si>
  <si>
    <t>FURO EM ALVENARIA PARA DIÂMETROS MAIORES QUE 40 MM E MENORES OU IGUAIS A 75 MM. AF_05/2015</t>
  </si>
  <si>
    <t>0,1718</t>
  </si>
  <si>
    <t>22,29</t>
  </si>
  <si>
    <t xml:space="preserve"> 90454 </t>
  </si>
  <si>
    <t>PASSANTE TIPO TUBO DE DIÂMETRO MAIORES QUE 40 MM E MENORES OU IGUAIS A 75 MM, FIXADO EM LAJE. AF_05/2015</t>
  </si>
  <si>
    <t>0,0421</t>
  </si>
  <si>
    <t>2,90</t>
  </si>
  <si>
    <t xml:space="preserve"> 91186 </t>
  </si>
  <si>
    <t>FIXAÇÃO DE TUBOS HORIZONTAIS DE PVC, CPVC OU COBRE DIÂMETROS MAIORES QUE 40 MM E MENORES OU IGUAIS A 75 MM COM ABRAÇADEIRA METÁLICA FLEXÍVEL 18 MM, FIXADA DIRETAMENTE NA LAJE. AF_05/2015</t>
  </si>
  <si>
    <t>0,0353</t>
  </si>
  <si>
    <t>3,78</t>
  </si>
  <si>
    <t xml:space="preserve"> 91191 </t>
  </si>
  <si>
    <t>CHUMBAMENTO PONTUAL EM PASSAGEM DE TUBO COM DIÂMETROS ENTRE 40 MM E 75 MM. AF_05/2015</t>
  </si>
  <si>
    <t>3,41</t>
  </si>
  <si>
    <t xml:space="preserve"> 89732 </t>
  </si>
  <si>
    <t>JOELHO 45 GRAUS, PVC, SERIE NORMAL, ESGOTO PREDIAL, DN 50 MM, JUNTA ELÁSTICA, FORNECIDO E INSTALADO EM RAMAL DE DESCARGA OU RAMAL DE ESGOTO SANITÁRIO. AF_12/2014</t>
  </si>
  <si>
    <t>1,4991</t>
  </si>
  <si>
    <t>7,33</t>
  </si>
  <si>
    <t xml:space="preserve"> 89753 </t>
  </si>
  <si>
    <t>LUVA SIMPLES, PVC, SERIE NORMAL, ESGOTO PREDIAL, DN 50 MM, JUNTA ELÁSTICA, FORNECIDO E INSTALADO EM RAMAL DE DESCARGA OU RAMAL DE ESGOTO SANITÁRIO. AF_12/2014</t>
  </si>
  <si>
    <t>1,2919</t>
  </si>
  <si>
    <t>5,97</t>
  </si>
  <si>
    <t xml:space="preserve"> 89813 </t>
  </si>
  <si>
    <t>LUVA SIMPLES, PVC, SERIE NORMAL, ESGOTO PREDIAL, DN 50 MM, JUNTA ELÁSTICA, FORNECIDO E INSTALADO EM PRUMADA DE ESGOTO SANITÁRIO OU VENTILAÇÃO. AF_12/2014</t>
  </si>
  <si>
    <t>0,0278</t>
  </si>
  <si>
    <t>4,49</t>
  </si>
  <si>
    <t xml:space="preserve"> 90467 </t>
  </si>
  <si>
    <t>CHUMBAMENTO LINEAR EM ALVENARIA PARA RAMAIS/DISTRIBUIÇÃO COM DIÂMETROS MAIORES QUE 40 MM E MENORES OU IGUAIS A 75 MM. AF_05/2015</t>
  </si>
  <si>
    <t>0,1074</t>
  </si>
  <si>
    <t>13,13</t>
  </si>
  <si>
    <t xml:space="preserve"> 91222 </t>
  </si>
  <si>
    <t>RASGO EM ALVENARIA PARA RAMAIS/ DISTRIBUIÇÃO COM DIÂMETROS MAIORES QUE 40 MM E MENORES OU IGUAIS A 75 MM. AF_05/2015</t>
  </si>
  <si>
    <t>23,54</t>
  </si>
  <si>
    <t>14,42</t>
  </si>
  <si>
    <t>68,59</t>
  </si>
  <si>
    <t>7,0</t>
  </si>
  <si>
    <t>480,13</t>
  </si>
  <si>
    <t xml:space="preserve"> 13 </t>
  </si>
  <si>
    <t>1.342,17</t>
  </si>
  <si>
    <t xml:space="preserve"> 13.1 </t>
  </si>
  <si>
    <t xml:space="preserve"> COMP - F11 </t>
  </si>
  <si>
    <t>1.060,00</t>
  </si>
  <si>
    <t xml:space="preserve"> ORÇ - 11 </t>
  </si>
  <si>
    <t>282,17</t>
  </si>
  <si>
    <t xml:space="preserve"> 14 </t>
  </si>
  <si>
    <t xml:space="preserve"> 14.1 </t>
  </si>
  <si>
    <t xml:space="preserve"> COMP - F30 </t>
  </si>
  <si>
    <t>1.004,26</t>
  </si>
  <si>
    <t xml:space="preserve"> 88441 </t>
  </si>
  <si>
    <t>JARDINEIRO COM ENCARGOS COMPLEMENTARES</t>
  </si>
  <si>
    <t>15,48</t>
  </si>
  <si>
    <t xml:space="preserve"> 00007253 </t>
  </si>
  <si>
    <t>TERRA VEGETAL (GRANEL)</t>
  </si>
  <si>
    <t>192,85</t>
  </si>
  <si>
    <t xml:space="preserve"> 00004721 </t>
  </si>
  <si>
    <t>PEDRA BRITADA N. 1 (9,5 a 19 MM) POSTO PEDREIRA/FORNECEDOR, SEM FRETE</t>
  </si>
  <si>
    <t>54,75</t>
  </si>
  <si>
    <t xml:space="preserve"> ORÇ - 30 </t>
  </si>
  <si>
    <t>VASO VIETNAMITA 0,75 X 0,45 - AZUL</t>
  </si>
  <si>
    <t>855,00</t>
  </si>
  <si>
    <t xml:space="preserve"> ORÇ - 31 </t>
  </si>
  <si>
    <t>MUDA DE SAMAMBAIA PARA PLANTIO</t>
  </si>
  <si>
    <t>77,67</t>
  </si>
  <si>
    <t>2,96</t>
  </si>
  <si>
    <t>267,33</t>
  </si>
  <si>
    <t>1.271,59</t>
  </si>
  <si>
    <t>3.814,77</t>
  </si>
  <si>
    <t xml:space="preserve"> 14.2 </t>
  </si>
  <si>
    <t xml:space="preserve"> COMP - F32 </t>
  </si>
  <si>
    <t>276,80</t>
  </si>
  <si>
    <t xml:space="preserve"> ORÇ - 45 </t>
  </si>
  <si>
    <t>VASO JARDINEIRA FLOREIRA DE SINTETICO - COR ARGILA - 80 CM X 21 CM</t>
  </si>
  <si>
    <t>117,26</t>
  </si>
  <si>
    <t xml:space="preserve"> ORÇ - 43 </t>
  </si>
  <si>
    <t>MUDA DA PLANTA ESPADA DE SÃO JORGE PARA PLANTIO</t>
  </si>
  <si>
    <t>28,00</t>
  </si>
  <si>
    <t>73,68</t>
  </si>
  <si>
    <t>350,48</t>
  </si>
  <si>
    <t>700,96</t>
  </si>
  <si>
    <t xml:space="preserve"> 14.3 </t>
  </si>
  <si>
    <t xml:space="preserve"> COMP - F31 </t>
  </si>
  <si>
    <t>575,90</t>
  </si>
  <si>
    <t xml:space="preserve"> ORÇ - 41 </t>
  </si>
  <si>
    <t>VASO CERAMICO PARA PLANTIO DE PLANTA MÉDIO PORTE</t>
  </si>
  <si>
    <t>275,00</t>
  </si>
  <si>
    <t xml:space="preserve"> ORÇ - 42 </t>
  </si>
  <si>
    <t>MUDA DE PLANTA PATA DE ELEFANTE  - 1,10M</t>
  </si>
  <si>
    <t>210,00</t>
  </si>
  <si>
    <t>153,30</t>
  </si>
  <si>
    <t>729,20</t>
  </si>
  <si>
    <t xml:space="preserve"> 14.4 </t>
  </si>
  <si>
    <t xml:space="preserve"> COMP - F33 </t>
  </si>
  <si>
    <t>151,50</t>
  </si>
  <si>
    <t>0,211</t>
  </si>
  <si>
    <t>0,0528</t>
  </si>
  <si>
    <t xml:space="preserve"> ORÇ - 40 </t>
  </si>
  <si>
    <t xml:space="preserve">ROLO DE GRAMA SINTETICA 12 MM - 4 ROLOS DE 2,00x0,50 m </t>
  </si>
  <si>
    <t>147,96</t>
  </si>
  <si>
    <t>2,45</t>
  </si>
  <si>
    <t>40,32</t>
  </si>
  <si>
    <t>191,82</t>
  </si>
  <si>
    <t xml:space="preserve"> 14.5 </t>
  </si>
  <si>
    <t xml:space="preserve"> COMP - F34 </t>
  </si>
  <si>
    <t>92,98</t>
  </si>
  <si>
    <t xml:space="preserve"> ORÇ - 46 </t>
  </si>
  <si>
    <t xml:space="preserve">FORRAÇÃO CASCA SECA DE PINUS </t>
  </si>
  <si>
    <t>89,44</t>
  </si>
  <si>
    <t>24,75</t>
  </si>
  <si>
    <t>117,73</t>
  </si>
  <si>
    <t>141,27</t>
  </si>
  <si>
    <t xml:space="preserve"> 14.6 </t>
  </si>
  <si>
    <t xml:space="preserve"> COMP - F35 </t>
  </si>
  <si>
    <t>280,21</t>
  </si>
  <si>
    <t xml:space="preserve"> ORÇ - 47 </t>
  </si>
  <si>
    <t>FORRAÇÃO SEIXO MARMORE BRANCO - NUMERO 02</t>
  </si>
  <si>
    <t>276,67</t>
  </si>
  <si>
    <t>74,59</t>
  </si>
  <si>
    <t>354,80</t>
  </si>
  <si>
    <t>2,5</t>
  </si>
  <si>
    <t>887,00</t>
  </si>
  <si>
    <t xml:space="preserve"> 14.7 </t>
  </si>
  <si>
    <t xml:space="preserve"> COMP - F36 </t>
  </si>
  <si>
    <t>132,57</t>
  </si>
  <si>
    <t xml:space="preserve"> ORÇ - 44 </t>
  </si>
  <si>
    <t>MUDA DA PLANTA DE LIRIO DA PAZ PARA PLANTIO</t>
  </si>
  <si>
    <t>28,67</t>
  </si>
  <si>
    <t xml:space="preserve"> ORÇ - 48 </t>
  </si>
  <si>
    <t>VASO CACHEPÔ QUADRADO - ALT 15 CM - LARG 15 CM</t>
  </si>
  <si>
    <t>13,00</t>
  </si>
  <si>
    <t>35,29</t>
  </si>
  <si>
    <t>167,86</t>
  </si>
  <si>
    <t>1.175,02</t>
  </si>
  <si>
    <t xml:space="preserve"> 14.8 </t>
  </si>
  <si>
    <t xml:space="preserve"> 83665 </t>
  </si>
  <si>
    <t>6,83</t>
  </si>
  <si>
    <t xml:space="preserve"> 00004021 </t>
  </si>
  <si>
    <t>GEOTEXTIL NAO TECIDO AGULHADO DE FILAMENTOS CONTINUOS 100% POLIESTER, RESITENCIA A TRACAO = 14 KN/M</t>
  </si>
  <si>
    <t>1,08</t>
  </si>
  <si>
    <t>0,26</t>
  </si>
  <si>
    <t>1,81</t>
  </si>
  <si>
    <t>8,64</t>
  </si>
  <si>
    <t>7,37</t>
  </si>
  <si>
    <t>63,67</t>
  </si>
  <si>
    <t xml:space="preserve"> 15 </t>
  </si>
  <si>
    <t>15.016,87</t>
  </si>
  <si>
    <t xml:space="preserve"> 15.1 </t>
  </si>
  <si>
    <t xml:space="preserve"> COMP - F26 </t>
  </si>
  <si>
    <t>8.250,00</t>
  </si>
  <si>
    <t xml:space="preserve"> ORÇ - 38 </t>
  </si>
  <si>
    <t xml:space="preserve">RELOCAÇÃO DE AR CONDICIONADO CONFORME PROJETOP </t>
  </si>
  <si>
    <t>2.196,15</t>
  </si>
  <si>
    <t>10.446,15</t>
  </si>
  <si>
    <t xml:space="preserve"> 15.2 </t>
  </si>
  <si>
    <t xml:space="preserve"> COMP - F27 </t>
  </si>
  <si>
    <t>3.609,80</t>
  </si>
  <si>
    <t>2,88</t>
  </si>
  <si>
    <t>3,05</t>
  </si>
  <si>
    <t>4,07</t>
  </si>
  <si>
    <t xml:space="preserve"> SISEP.12.418 </t>
  </si>
  <si>
    <t>ABERTURA/FECHAMENTO RASGOS ALVENARIA PARA TUBOS, FECHAMENTO COM ARGAMASSA TRACO 1:4 (CIMENTO E AREIA) REF. AGESUL 1401000050</t>
  </si>
  <si>
    <t>4,16</t>
  </si>
  <si>
    <t xml:space="preserve"> 00004912 </t>
  </si>
  <si>
    <t>CANTONEIRA DE ACO 3 "  X  3 "  X  1/4 "</t>
  </si>
  <si>
    <t>1,75</t>
  </si>
  <si>
    <t>4,08</t>
  </si>
  <si>
    <t xml:space="preserve"> 00001013 </t>
  </si>
  <si>
    <t>CABO DE COBRE, FLEXIVEL, CLASSE 4 OU 5, ISOLACAO EM PVC/A, ANTICHAMA BWF-B, 1 CONDUTOR, 450/750 V, SECAO NOMINAL 1,5 MM2</t>
  </si>
  <si>
    <t>25,0</t>
  </si>
  <si>
    <t>0,67</t>
  </si>
  <si>
    <t xml:space="preserve"> 00009856 </t>
  </si>
  <si>
    <t>TUBO PVC, ROSCAVEL, 1/2", AGUA FRIA PREDIAL</t>
  </si>
  <si>
    <t>5,86</t>
  </si>
  <si>
    <t xml:space="preserve"> 00003543 </t>
  </si>
  <si>
    <t>JOELHO PVC, ROSCAVEL, 90 GRAUS, 1/2", PARA AGUA FRIA PREDIAL</t>
  </si>
  <si>
    <t>1,26</t>
  </si>
  <si>
    <t xml:space="preserve"> 00039139 </t>
  </si>
  <si>
    <t>ABRACADEIRA EM ACO PARA AMARRACAO DE ELETRODUTOS, TIPO U SIMPLES, COM 1"</t>
  </si>
  <si>
    <t>10,0</t>
  </si>
  <si>
    <t>0,76</t>
  </si>
  <si>
    <t xml:space="preserve"> 00011059 </t>
  </si>
  <si>
    <t>PARAFUSO ROSCA SOBERBA ZINCADO CABECA CHATA FENDA SIMPLES 5,5 X 50 MM (2 ")</t>
  </si>
  <si>
    <t xml:space="preserve"> 00039748 </t>
  </si>
  <si>
    <t>TUBO DE COBRE CLASSE "A", DN = 3/4 " (22 MM), PARA INSTALACOES DE MEDIA PRESSAO PARA GASES COMBUSTIVEIS E MEDICINAIS</t>
  </si>
  <si>
    <t>4,48</t>
  </si>
  <si>
    <t>37,72</t>
  </si>
  <si>
    <t xml:space="preserve"> 00001937 </t>
  </si>
  <si>
    <t>CURVA PVC 90 GRAUS, ROSCAVEL, 1/2",  AGUA FRIA PREDIAL</t>
  </si>
  <si>
    <t xml:space="preserve"> 00001938 </t>
  </si>
  <si>
    <t>CURVA PVC 90 GRAUS, ROSCAVEL, 3/4",  AGUA FRIA PREDIAL</t>
  </si>
  <si>
    <t>2,79</t>
  </si>
  <si>
    <t xml:space="preserve"> 00003146 </t>
  </si>
  <si>
    <t>FITA VEDA ROSCA EM ROLOS DE 18 MM X 10 M (L X C)</t>
  </si>
  <si>
    <t>2,91</t>
  </si>
  <si>
    <t xml:space="preserve"> 00037458 </t>
  </si>
  <si>
    <t>MANGUEIRA CRISTAL, LISA, PVC TRANSPARENTE, 1/2" X 2 MM</t>
  </si>
  <si>
    <t xml:space="preserve"> 00039554 </t>
  </si>
  <si>
    <t>AR-CONDICIONADO QUENTE/FRIO SPLIT HI-WALL (PAREDE) 24000 BTU/H</t>
  </si>
  <si>
    <t>Equipamento para Aquisição Permanente</t>
  </si>
  <si>
    <t>3.220,46</t>
  </si>
  <si>
    <t>118,75</t>
  </si>
  <si>
    <t>960,92</t>
  </si>
  <si>
    <t>4.570,72</t>
  </si>
  <si>
    <t xml:space="preserve"> 16 </t>
  </si>
  <si>
    <t>5.754,23</t>
  </si>
  <si>
    <t xml:space="preserve"> 16.1 </t>
  </si>
  <si>
    <t xml:space="preserve"> COMP - 02 </t>
  </si>
  <si>
    <t>4.544,49</t>
  </si>
  <si>
    <t xml:space="preserve"> 88273 </t>
  </si>
  <si>
    <t>MARCENEIRO COM ENCARGOS COMPLEMENTARES</t>
  </si>
  <si>
    <t>15,25</t>
  </si>
  <si>
    <t xml:space="preserve"> 88274 </t>
  </si>
  <si>
    <t>MARMORISTA/GRANITEIRO COM ENCARGOS COMPLEMENTARES</t>
  </si>
  <si>
    <t>17,36</t>
  </si>
  <si>
    <t xml:space="preserve"> 00039961 </t>
  </si>
  <si>
    <t>SILICONE ACETICO USO GERAL INCOLOR 280 G</t>
  </si>
  <si>
    <t xml:space="preserve"> 00004823 </t>
  </si>
  <si>
    <t>MASSA PLASTICA PARA MARMORE/GRANITO</t>
  </si>
  <si>
    <t>32,24</t>
  </si>
  <si>
    <t xml:space="preserve"> ORÇ-32 </t>
  </si>
  <si>
    <t xml:space="preserve">PLACA DE ALUMINIO COMPOSTO - AZUL ROYAL (3MM) </t>
  </si>
  <si>
    <t>101,92</t>
  </si>
  <si>
    <t xml:space="preserve"> 00034659 </t>
  </si>
  <si>
    <t>CHAPA DE MDF BRANCO LISO 1 FACE, E = 12 MM, DE *2,75 X 1,85* M</t>
  </si>
  <si>
    <t>23,95</t>
  </si>
  <si>
    <t xml:space="preserve"> ORÇ-33 </t>
  </si>
  <si>
    <t>TUBO QUADRADO DE METALON 20MM X 25MM - 6 METROS</t>
  </si>
  <si>
    <t>32,65</t>
  </si>
  <si>
    <t>577,60</t>
  </si>
  <si>
    <t>1.209,74</t>
  </si>
  <si>
    <t xml:space="preserve"> 17 </t>
  </si>
  <si>
    <t>1.359,75</t>
  </si>
  <si>
    <t xml:space="preserve"> 17.1 </t>
  </si>
  <si>
    <t xml:space="preserve"> 9537 </t>
  </si>
  <si>
    <t xml:space="preserve"> 00000003 </t>
  </si>
  <si>
    <t>ACIDO MURIATICO, DILUICAO 10% A 12% PARA USO EM LIMPEZA</t>
  </si>
  <si>
    <t>4,96</t>
  </si>
  <si>
    <t>1,23</t>
  </si>
  <si>
    <t>0,54</t>
  </si>
  <si>
    <t>2,59</t>
  </si>
  <si>
    <t>525,0</t>
  </si>
  <si>
    <t xml:space="preserve"> 18 </t>
  </si>
  <si>
    <t>6.482,94</t>
  </si>
  <si>
    <t xml:space="preserve"> 18.1 </t>
  </si>
  <si>
    <t xml:space="preserve"> COMP - F37 </t>
  </si>
  <si>
    <t>5.120,00</t>
  </si>
  <si>
    <t xml:space="preserve"> ORÇ - 52 </t>
  </si>
  <si>
    <t xml:space="preserve">ARMÁRIO COM PORTAS DE CORRER PARA ARMAZENAR CAPACETES - EM MDF AZUL ROYAL </t>
  </si>
  <si>
    <t>1.362,94</t>
  </si>
  <si>
    <t xml:space="preserve"> 19 </t>
  </si>
  <si>
    <t>242,32</t>
  </si>
  <si>
    <t xml:space="preserve"> 19.1 </t>
  </si>
  <si>
    <t xml:space="preserve"> COMP - F39 </t>
  </si>
  <si>
    <t>95,69</t>
  </si>
  <si>
    <t xml:space="preserve"> ORÇ - 51 </t>
  </si>
  <si>
    <t>PLACAS DE ORIENTAÇÃO - COMUNICAÇÃO VISUAL</t>
  </si>
  <si>
    <t>94,66</t>
  </si>
  <si>
    <t>25,47</t>
  </si>
  <si>
    <t>121,16</t>
  </si>
  <si>
    <t xml:space="preserve"> 20 </t>
  </si>
  <si>
    <t>1.249,64</t>
  </si>
  <si>
    <t xml:space="preserve"> 20.1 </t>
  </si>
  <si>
    <t xml:space="preserve"> 95378 </t>
  </si>
  <si>
    <t>CURSO DE CAPACITAÇÃO PARA SERVENTE (ENCARGOS COMPLEMENTARES) - HORISTA</t>
  </si>
  <si>
    <t xml:space="preserve"> 00006111 </t>
  </si>
  <si>
    <t>SERVENTE DE OBRAS</t>
  </si>
  <si>
    <t>8,70</t>
  </si>
  <si>
    <t>8,84</t>
  </si>
  <si>
    <t>3,45</t>
  </si>
  <si>
    <t>16,43</t>
  </si>
  <si>
    <t>262,88</t>
  </si>
  <si>
    <t xml:space="preserve"> 20.2 </t>
  </si>
  <si>
    <t xml:space="preserve"> 90776 </t>
  </si>
  <si>
    <t>22,24</t>
  </si>
  <si>
    <t xml:space="preserve"> 95401 </t>
  </si>
  <si>
    <t>CURSO DE CAPACITAÇÃO PARA ENCARREGADO GERAL (ENCARGOS COMPLEMENTARES) - HORISTA</t>
  </si>
  <si>
    <t>0,32</t>
  </si>
  <si>
    <t xml:space="preserve"> 00004083 </t>
  </si>
  <si>
    <t>ENCARREGADO GERAL DE OBRAS</t>
  </si>
  <si>
    <t>18,91</t>
  </si>
  <si>
    <t>19,23</t>
  </si>
  <si>
    <t>5,92</t>
  </si>
  <si>
    <t>28,16</t>
  </si>
  <si>
    <t>450,56</t>
  </si>
  <si>
    <t xml:space="preserve"> 20.3 </t>
  </si>
  <si>
    <t xml:space="preserve"> 022109 </t>
  </si>
  <si>
    <t>84,70</t>
  </si>
  <si>
    <t>4,602</t>
  </si>
  <si>
    <t xml:space="preserve"> 88284 </t>
  </si>
  <si>
    <t>MOTORISTA DE VEIÍCULO LEVE COM ENCARGOS COMPLEMENTARES</t>
  </si>
  <si>
    <t>0,384</t>
  </si>
  <si>
    <t>20,37</t>
  </si>
  <si>
    <t xml:space="preserve"> 032467 </t>
  </si>
  <si>
    <t>CAMINHAO MEDIO CARROCERIA VOLKSWAGEN 8150 133CV (19763)</t>
  </si>
  <si>
    <t>47,35</t>
  </si>
  <si>
    <t>22,54</t>
  </si>
  <si>
    <t>107,24</t>
  </si>
  <si>
    <t>536,20</t>
  </si>
  <si>
    <t xml:space="preserve"> 21 </t>
  </si>
  <si>
    <t xml:space="preserve"> 21.1 </t>
  </si>
  <si>
    <t xml:space="preserve"> 21.2 </t>
  </si>
  <si>
    <t xml:space="preserve"> 21.3 </t>
  </si>
  <si>
    <t>207.994,45</t>
  </si>
  <si>
    <t>52.620,54</t>
  </si>
  <si>
    <t>1.246,66</t>
  </si>
  <si>
    <t>154.127,25</t>
  </si>
  <si>
    <t>UN.</t>
  </si>
  <si>
    <t>9.383,74</t>
  </si>
  <si>
    <t xml:space="preserve">4UN. DE DIVISÓRIAS DE VIDRO TEMPERADO 8MM, EM ESTRUTURA DE ALUMÍNIO - ORÇADO CONFORME  DIMENSÕES E DISPOSIÇÕES DE PROJETO - FORNECIMENTO E MONTAGEM </t>
  </si>
  <si>
    <t>2.497,95</t>
  </si>
  <si>
    <t>11.881,69</t>
  </si>
  <si>
    <t>0,005</t>
  </si>
  <si>
    <t>0,27298</t>
  </si>
  <si>
    <t xml:space="preserve"> 00000370 </t>
  </si>
  <si>
    <t>AREIA MEDIA - POSTO JAZIDA/FORNECEDOR (RETIRADO NA JAZIDA, SEM TRANSPORTE)</t>
  </si>
  <si>
    <t>0,00302</t>
  </si>
  <si>
    <t>46,00</t>
  </si>
  <si>
    <t xml:space="preserve"> 00001379 </t>
  </si>
  <si>
    <t>CIMENTO PORTLAND COMPOSTO CP II-32</t>
  </si>
  <si>
    <t>0,87006</t>
  </si>
  <si>
    <t>2,46</t>
  </si>
  <si>
    <t>1,10</t>
  </si>
  <si>
    <t>5,26</t>
  </si>
  <si>
    <t>1,046</t>
  </si>
  <si>
    <t>1,489</t>
  </si>
  <si>
    <t>0,0226</t>
  </si>
  <si>
    <t>0,603</t>
  </si>
  <si>
    <t xml:space="preserve"> 00005061 </t>
  </si>
  <si>
    <t>PREGO DE ACO POLIDO COM CABECA 18 X 27 (2 1/2 X 10)</t>
  </si>
  <si>
    <t xml:space="preserve"> 00007319 </t>
  </si>
  <si>
    <t>TINTA ASFALTICA IMPERMEABILIZANTE DISPERSA EM AGUA, PARA MATERIAIS CIMENTICIOS</t>
  </si>
  <si>
    <t>0,1704</t>
  </si>
  <si>
    <t>6,54</t>
  </si>
  <si>
    <t>36,34</t>
  </si>
  <si>
    <t>15,76</t>
  </si>
  <si>
    <t>74,99</t>
  </si>
  <si>
    <t>1,484</t>
  </si>
  <si>
    <t>2,968</t>
  </si>
  <si>
    <t xml:space="preserve"> 00000183 </t>
  </si>
  <si>
    <t>BATENTE/ PORTAL/ ADUELA/ MARCO MACICO, E= *3 CM, L= *13 CM, *60 CM A 120* CM X *210 CM,  EM CEDRINHO/ ANGELIM COMERCIAL/ EUCALIPTO/ CURUPIXA/ PEROBA/ CUMARU OU EQUIVALENTE DA REGIAO (NAO INCLUI ALIZARES)</t>
  </si>
  <si>
    <t>JG</t>
  </si>
  <si>
    <t>87,40</t>
  </si>
  <si>
    <t>0,0108</t>
  </si>
  <si>
    <t>0,0235</t>
  </si>
  <si>
    <t>51,33</t>
  </si>
  <si>
    <t>41,93</t>
  </si>
  <si>
    <t>199,47</t>
  </si>
  <si>
    <t xml:space="preserve"> 95309 </t>
  </si>
  <si>
    <t>CURSO DE CAPACITAÇÃO PARA AJUDANTE DE CARPINTEIRO (ENCARGOS COMPLEMENTARES) - HORISTA</t>
  </si>
  <si>
    <t xml:space="preserve"> 00006117 </t>
  </si>
  <si>
    <t>CARPINTEIRO AUXILIAR</t>
  </si>
  <si>
    <t>9,98</t>
  </si>
  <si>
    <t>10,09</t>
  </si>
  <si>
    <t>18,01</t>
  </si>
  <si>
    <t>0,185</t>
  </si>
  <si>
    <t xml:space="preserve"> 00020017 </t>
  </si>
  <si>
    <t>GUARNICAO/ ALIZAR/ VISTA MACICA, E= *1* CM, L= *4,5* CM, EM CEDRINHO/ ANGELIM COMERCIAL/  EUCALIPTO/ CURUPIXA/ PEROBA/ CUMARU OU EQUIVALENTE DA REGIAO</t>
  </si>
  <si>
    <t>5,8</t>
  </si>
  <si>
    <t>2,64</t>
  </si>
  <si>
    <t xml:space="preserve"> 00039026 </t>
  </si>
  <si>
    <t>PREGO DE ACO POLIDO SEM CABECA 15 X 15 (1 1/4 X 13)</t>
  </si>
  <si>
    <t>0,029</t>
  </si>
  <si>
    <t>11,44</t>
  </si>
  <si>
    <t>6,39</t>
  </si>
  <si>
    <t>6,47</t>
  </si>
  <si>
    <t>30,80</t>
  </si>
  <si>
    <t>0,775</t>
  </si>
  <si>
    <t>1,55</t>
  </si>
  <si>
    <t xml:space="preserve"> 87292 </t>
  </si>
  <si>
    <t>ARGAMASSA TRAÇO 1:2:8 (CIMENTO, CAL E AREIA MÉDIA) PARA EMBOÇO/MASSA ÚNICA/ASSENTAMENTO DE ALVENARIA DE VEDAÇÃO, PREPARO MECÂNICO COM BETONEIRA 400 L. AF_06/2014</t>
  </si>
  <si>
    <t>0,0098</t>
  </si>
  <si>
    <t>380,45</t>
  </si>
  <si>
    <t xml:space="preserve"> 00007266 </t>
  </si>
  <si>
    <t>BLOCO CERAMICO (ALVENARIA DE VEDACAO), DE 9 X 19 X 19 CM</t>
  </si>
  <si>
    <t>MIL</t>
  </si>
  <si>
    <t>0,02831</t>
  </si>
  <si>
    <t>575,00</t>
  </si>
  <si>
    <t xml:space="preserve"> 00037395 </t>
  </si>
  <si>
    <t>PINO DE ACO COM FURO, HASTE = 27 MM (ACAO DIRETA)</t>
  </si>
  <si>
    <t>43,29</t>
  </si>
  <si>
    <t xml:space="preserve"> 00034557 </t>
  </si>
  <si>
    <t>TELA DE ACO SOLDADA GALVANIZADA/ZINCADA PARA ALVENARIA, FIO D = *1,20 A 1,70* MM, MALHA 15 X 15 MM, (C X L) *50 X 7,5* CM</t>
  </si>
  <si>
    <t>1,62</t>
  </si>
  <si>
    <t>25,88</t>
  </si>
  <si>
    <t>14,83</t>
  </si>
  <si>
    <t>70,56</t>
  </si>
  <si>
    <t>0,685</t>
  </si>
  <si>
    <t>0,02793</t>
  </si>
  <si>
    <t>22,94</t>
  </si>
  <si>
    <t>13,70</t>
  </si>
  <si>
    <t>65,17</t>
  </si>
  <si>
    <t>1,98</t>
  </si>
  <si>
    <t>0,0094</t>
  </si>
  <si>
    <t>0,785</t>
  </si>
  <si>
    <t>32,88</t>
  </si>
  <si>
    <t>17,61</t>
  </si>
  <si>
    <t>83,80</t>
  </si>
  <si>
    <t>0,845</t>
  </si>
  <si>
    <t>1,69</t>
  </si>
  <si>
    <t>28,15</t>
  </si>
  <si>
    <t>15,82</t>
  </si>
  <si>
    <t>75,26</t>
  </si>
  <si>
    <t>APLICACAO E LIXAMENTO DE MASSA ACRILICA EM PAREDES EM DUAS DEMAOS /M2</t>
  </si>
  <si>
    <t>233,59</t>
  </si>
  <si>
    <t xml:space="preserve"> 88252 </t>
  </si>
  <si>
    <t>AUXILIAR DE SERVIÇOS GERAIS COM ENCARGOS COMPLEMENTARES</t>
  </si>
  <si>
    <t>16,81</t>
  </si>
  <si>
    <t xml:space="preserve"> 00004052 </t>
  </si>
  <si>
    <t>MASSA ACRILICA</t>
  </si>
  <si>
    <t>18L</t>
  </si>
  <si>
    <t>1,8</t>
  </si>
  <si>
    <t>124,15</t>
  </si>
  <si>
    <t>62,18</t>
  </si>
  <si>
    <t>295,77</t>
  </si>
  <si>
    <t xml:space="preserve"> SISEP.12.507 </t>
  </si>
  <si>
    <t>AR CONDICIONADO SPLIT 18000BTU - FORNECIMENTO E INSTALAÇÃO</t>
  </si>
  <si>
    <t>2.689,34</t>
  </si>
  <si>
    <t xml:space="preserve"> 00039844 </t>
  </si>
  <si>
    <t>AR-CONDICIONADO FRIO SPLIT HI-WALL (PAREDE) 18000 BTU/H</t>
  </si>
  <si>
    <t>2.300,00</t>
  </si>
  <si>
    <t>715,90</t>
  </si>
  <si>
    <t>3.405,24</t>
  </si>
  <si>
    <t xml:space="preserve"> 88626 </t>
  </si>
  <si>
    <t>ARGAMASSA TRAÇO 1:0,5:4,5 (CIMENTO, CAL E AREIA MÉDIA), PREPARO MECÂNICO COM BETONEIRA 400 L. AF_08/2014</t>
  </si>
  <si>
    <t>332,91</t>
  </si>
  <si>
    <t xml:space="preserve"> 88377 </t>
  </si>
  <si>
    <t>OPERADOR DE BETONEIRA ESTACIONÁRIA/MISTURADOR COM ENCARGOS COMPLEMENTARES</t>
  </si>
  <si>
    <t>17,88</t>
  </si>
  <si>
    <t xml:space="preserve"> 88830 </t>
  </si>
  <si>
    <t>BETONEIRA CAPACIDADE NOMINAL DE 400 L, CAPACIDADE DE MISTURA 280 L, MOTOR ELÉTRICO TRIFÁSICO POTÊNCIA DE 2 CV, SEM CARREGADOR - CHP DIURNO. AF_10/2014</t>
  </si>
  <si>
    <t>0,95</t>
  </si>
  <si>
    <t xml:space="preserve"> 88831 </t>
  </si>
  <si>
    <t>BETONEIRA CAPACIDADE NOMINAL DE 400 L, CAPACIDADE DE MISTURA 280 L, MOTOR ELÉTRICO TRIFÁSICO POTÊNCIA DE 2 CV, SEM CARREGADOR - CHI DIURNO. AF_10/2014</t>
  </si>
  <si>
    <t>2,94</t>
  </si>
  <si>
    <t xml:space="preserve"> 00001106 </t>
  </si>
  <si>
    <t>CAL HIDRATADA CH-I PARA ARGAMASSAS</t>
  </si>
  <si>
    <t>80,23</t>
  </si>
  <si>
    <t>307,54</t>
  </si>
  <si>
    <t>54,19</t>
  </si>
  <si>
    <t>88,62</t>
  </si>
  <si>
    <t>421,53</t>
  </si>
  <si>
    <t>4,75</t>
  </si>
  <si>
    <t>1,11</t>
  </si>
  <si>
    <t>3,64</t>
  </si>
  <si>
    <t>1,29</t>
  </si>
  <si>
    <t>193,7</t>
  </si>
  <si>
    <t>185,63</t>
  </si>
  <si>
    <t>67,21</t>
  </si>
  <si>
    <t>101,27</t>
  </si>
  <si>
    <t>481,72</t>
  </si>
  <si>
    <t>8,48</t>
  </si>
  <si>
    <t>1,15</t>
  </si>
  <si>
    <t>441,51</t>
  </si>
  <si>
    <t>74,96</t>
  </si>
  <si>
    <t>99,79</t>
  </si>
  <si>
    <t>474,68</t>
  </si>
  <si>
    <t>8,59</t>
  </si>
  <si>
    <t>355,04</t>
  </si>
  <si>
    <t>75,93</t>
  </si>
  <si>
    <t>90,10</t>
  </si>
  <si>
    <t>428,58</t>
  </si>
  <si>
    <t xml:space="preserve"> 95316 </t>
  </si>
  <si>
    <t>CURSO DE CAPACITAÇÃO PARA AUXILIAR DE ELETRICISTA (ENCARGOS COMPLEMENTARES) - HORISTA</t>
  </si>
  <si>
    <t xml:space="preserve"> 00000247 </t>
  </si>
  <si>
    <t>AJUDANTE DE ELETRICISTA</t>
  </si>
  <si>
    <t>8,72</t>
  </si>
  <si>
    <t>3,42</t>
  </si>
  <si>
    <t>16,28</t>
  </si>
  <si>
    <t xml:space="preserve"> 95317 </t>
  </si>
  <si>
    <t>CURSO DE CAPACITAÇÃO PARA AUXILIAR DE ENCANADOR OU BOMBEIRO HIDRÁULICO (ENCARGOS COMPLEMENTARES) - HORISTA</t>
  </si>
  <si>
    <t xml:space="preserve"> 00000246 </t>
  </si>
  <si>
    <t>AUXILIAR DE ENCANADOR OU BOMBEIRO HIDRAULICO</t>
  </si>
  <si>
    <t>8,68</t>
  </si>
  <si>
    <t>8,80</t>
  </si>
  <si>
    <t>16,38</t>
  </si>
  <si>
    <t xml:space="preserve"> 88251 </t>
  </si>
  <si>
    <t>AUXILIAR DE SERRALHEIRO COM ENCARGOS COMPLEMENTARES</t>
  </si>
  <si>
    <t xml:space="preserve"> 95320 </t>
  </si>
  <si>
    <t>CURSO DE CAPACITAÇÃO PARA AUXILIAR DE SERRALHEIRO (ENCARGOS COMPLEMENTARES) - HORISTA</t>
  </si>
  <si>
    <t xml:space="preserve"> 00000252 </t>
  </si>
  <si>
    <t>AJUDANTE DE SERRALHEIRO</t>
  </si>
  <si>
    <t xml:space="preserve"> 95321 </t>
  </si>
  <si>
    <t>CURSO DE CAPACITAÇÃO PARA AUXILIAR DE SERVIÇOS GERAIS (ENCARGOS COMPLEMENTARES) - HORISTA</t>
  </si>
  <si>
    <t xml:space="preserve"> 00006121 </t>
  </si>
  <si>
    <t>AUXILIAR DE SERVICOS GERAIS</t>
  </si>
  <si>
    <t>12,56</t>
  </si>
  <si>
    <t>12,67</t>
  </si>
  <si>
    <t>21,28</t>
  </si>
  <si>
    <t xml:space="preserve"> 86895 </t>
  </si>
  <si>
    <t>BANCADA DE GRANITO CINZA POLIDO PARA LAVATÓRIO 0,50 X 0,60 M - FORNECIMENTO E INSTALAÇÃO. AF_12/2013</t>
  </si>
  <si>
    <t>295,42</t>
  </si>
  <si>
    <t>0,98</t>
  </si>
  <si>
    <t>1,92</t>
  </si>
  <si>
    <t>0,377</t>
  </si>
  <si>
    <t>0,3844</t>
  </si>
  <si>
    <t xml:space="preserve"> 00037329 </t>
  </si>
  <si>
    <t>REJUNTE EPOXI BRANCO</t>
  </si>
  <si>
    <t>0,0257</t>
  </si>
  <si>
    <t>39,87</t>
  </si>
  <si>
    <t xml:space="preserve"> 00037590 </t>
  </si>
  <si>
    <t>SUPORTE MAO-FRANCESA EM ACO, ABAS IGUAIS 30 CM, CAPACIDADE MINIMA 60 KG, BRANCO</t>
  </si>
  <si>
    <t>23,51</t>
  </si>
  <si>
    <t>34,04</t>
  </si>
  <si>
    <t>78,64</t>
  </si>
  <si>
    <t>374,06</t>
  </si>
  <si>
    <t xml:space="preserve"> 93396 </t>
  </si>
  <si>
    <t>BANCADA GRANITO CINZA POLIDO 0,50 X 0,60M, INCL. CUBA DE EMBUTIR OVAL LOUÇA BRANCA 35 X 50CM, VÁLVULA METAL CROMADO, SIFÃO FLEXÍVEL PVC, ENGATE 30CM FLEXÍVEL PLÁSTICO E TORNEIRA CROMADA DE MESA, PADRÃO POPULAR - FORNEC. E INSTALAÇÃO. AF_12/2013</t>
  </si>
  <si>
    <t>487,52</t>
  </si>
  <si>
    <t xml:space="preserve"> 86906 </t>
  </si>
  <si>
    <t>TORNEIRA CROMADA DE MESA, 1/2" OU 3/4", PARA LAVATÓRIO, PADRÃO POPULAR - FORNECIMENTO E INSTALAÇÃO. AF_12/2013</t>
  </si>
  <si>
    <t>41,51</t>
  </si>
  <si>
    <t xml:space="preserve"> 86937 </t>
  </si>
  <si>
    <t>CUBA DE EMBUTIR OVAL EM LOUÇA BRANCA, 35 X 50CM OU EQUIVALENTE, INCLUSO VÁLVULA EM METAL CROMADO E SIFÃO FLEXÍVEL EM PVC - FORNECIMENTO E INSTALAÇÃO. AF_12/2013</t>
  </si>
  <si>
    <t>144,61</t>
  </si>
  <si>
    <t>55,25</t>
  </si>
  <si>
    <t>129,77</t>
  </si>
  <si>
    <t>617,29</t>
  </si>
  <si>
    <t xml:space="preserve"> 88826 </t>
  </si>
  <si>
    <t>BETONEIRA CAPACIDADE NOMINAL DE 400 L, CAPACIDADE DE MISTURA 280 L, MOTOR ELÉTRICO TRIFÁSICO POTÊNCIA DE 2 CV, SEM CARREGADOR - DEPRECIAÇÃO. AF_10/2014</t>
  </si>
  <si>
    <t>0,17</t>
  </si>
  <si>
    <t xml:space="preserve"> 88827 </t>
  </si>
  <si>
    <t>BETONEIRA CAPACIDADE NOMINAL DE 400 L, CAPACIDADE DE MISTURA 280 L, MOTOR ELÉTRICO TRIFÁSICO POTÊNCIA DE 2 CV, SEM CARREGADOR - JUROS. AF_10/2014</t>
  </si>
  <si>
    <t xml:space="preserve"> 88828 </t>
  </si>
  <si>
    <t>BETONEIRA CAPACIDADE NOMINAL DE 400 L, CAPACIDADE DE MISTURA 280 L, MOTOR ELÉTRICO TRIFÁSICO POTÊNCIA DE 2 CV, SEM CARREGADOR - MANUTENÇÃO. AF_10/2014</t>
  </si>
  <si>
    <t xml:space="preserve"> 88829 </t>
  </si>
  <si>
    <t>BETONEIRA CAPACIDADE NOMINAL DE 400 L, CAPACIDADE DE MISTURA 280 L, MOTOR ELÉTRICO TRIFÁSICO POTÊNCIA DE 2 CV, SEM CARREGADOR - MATERIAIS NA OPERAÇÃO. AF_10/2014</t>
  </si>
  <si>
    <t>0,58</t>
  </si>
  <si>
    <t>1,20</t>
  </si>
  <si>
    <t xml:space="preserve"> 00010535 </t>
  </si>
  <si>
    <t>BETONEIRA CAPACIDADE NOMINAL 400 L, CAPACIDADE DE MISTURA  280 L, MOTOR ELETRICO TRIFASICO 220/380 V POTENCIA 2 CV, SEM CARREGADOR</t>
  </si>
  <si>
    <t>0,000064</t>
  </si>
  <si>
    <t>2.800,00</t>
  </si>
  <si>
    <t>0,0000144</t>
  </si>
  <si>
    <t>0,00006</t>
  </si>
  <si>
    <t>0,20</t>
  </si>
  <si>
    <t xml:space="preserve"> 00002705 </t>
  </si>
  <si>
    <t>ENERGIA ELETRICA ATE 2000 KWH INDUSTRIAL, SEM DEMANDA</t>
  </si>
  <si>
    <t>KW/H</t>
  </si>
  <si>
    <t>1,25</t>
  </si>
  <si>
    <t>0,47</t>
  </si>
  <si>
    <t>0,73</t>
  </si>
  <si>
    <t xml:space="preserve"> 95329 </t>
  </si>
  <si>
    <t>CURSO DE CAPACITAÇÃO PARA CARPINTEIRO DE ESQUADRIA (ENCARGOS COMPLEMENTARES) - HORISTA</t>
  </si>
  <si>
    <t xml:space="preserve"> 00001214 </t>
  </si>
  <si>
    <t>CARPINTEIRO DE ESQUADRIAS</t>
  </si>
  <si>
    <t>12,73</t>
  </si>
  <si>
    <t>12,88</t>
  </si>
  <si>
    <t>4,53</t>
  </si>
  <si>
    <t>21,55</t>
  </si>
  <si>
    <t xml:space="preserve"> 95330 </t>
  </si>
  <si>
    <t>CURSO DE CAPACITAÇÃO PARA CARPINTEIRO DE FÔRMAS (ENCARGOS COMPLEMENTARES) - HORISTA</t>
  </si>
  <si>
    <t xml:space="preserve"> 00001213 </t>
  </si>
  <si>
    <t>CARPINTEIRO DE FORMAS</t>
  </si>
  <si>
    <t>0,086</t>
  </si>
  <si>
    <t>0,613</t>
  </si>
  <si>
    <t>3,49</t>
  </si>
  <si>
    <t>16,62</t>
  </si>
  <si>
    <t>0,055</t>
  </si>
  <si>
    <t>0,391</t>
  </si>
  <si>
    <t>0,003</t>
  </si>
  <si>
    <t>5,56</t>
  </si>
  <si>
    <t>10,50</t>
  </si>
  <si>
    <t>0,023</t>
  </si>
  <si>
    <t>0,166</t>
  </si>
  <si>
    <t>0,001</t>
  </si>
  <si>
    <t>2,33</t>
  </si>
  <si>
    <t>4,31</t>
  </si>
  <si>
    <t>0,859</t>
  </si>
  <si>
    <t>212,21</t>
  </si>
  <si>
    <t>0,579</t>
  </si>
  <si>
    <t>43,58</t>
  </si>
  <si>
    <t>62,15</t>
  </si>
  <si>
    <t>295,64</t>
  </si>
  <si>
    <t xml:space="preserve"> 86900 </t>
  </si>
  <si>
    <t>CUBA DE EMBUTIR DE AÇO INOXIDÁVEL MÉDIA - FORNECIMENTO E INSTALAÇÃO. AF_12/2013</t>
  </si>
  <si>
    <t>133,90</t>
  </si>
  <si>
    <t xml:space="preserve"> 00001743 </t>
  </si>
  <si>
    <t>CUBA ACO INOX (AISI 304) DE EMBUTIR COM VALVULA 3 1/2 ", DE *46 X 30 X 12* CM</t>
  </si>
  <si>
    <t>114,05</t>
  </si>
  <si>
    <t>0,2974</t>
  </si>
  <si>
    <t>7,66</t>
  </si>
  <si>
    <t>35,64</t>
  </si>
  <si>
    <t>169,54</t>
  </si>
  <si>
    <t xml:space="preserve"> 86883 </t>
  </si>
  <si>
    <t>SIFÃO DO TIPO FLEXÍVEL EM PVC 1 X 1.1/2 - FORNECIMENTO E INSTALAÇÃO. AF_12/2013</t>
  </si>
  <si>
    <t>8,09</t>
  </si>
  <si>
    <t xml:space="preserve"> 86878 </t>
  </si>
  <si>
    <t>VÁLVULA EM METAL CROMADO TIPO AMERICANA 3.1/2" X 1.1/2" PARA PIA - FORNECIMENTO E INSTALAÇÃO. AF_12/2013</t>
  </si>
  <si>
    <t>46,84</t>
  </si>
  <si>
    <t>11,46</t>
  </si>
  <si>
    <t>50,26</t>
  </si>
  <si>
    <t>239,09</t>
  </si>
  <si>
    <t xml:space="preserve"> 86901 </t>
  </si>
  <si>
    <t>CUBA DE EMBUTIR OVAL EM LOUÇA BRANCA, 35 X 50CM OU EQUIVALENTE - FORNECIMENTO E INSTALAÇÃO. AF_12/2013</t>
  </si>
  <si>
    <t>115,16</t>
  </si>
  <si>
    <t>0,27</t>
  </si>
  <si>
    <t>0,85</t>
  </si>
  <si>
    <t xml:space="preserve"> 00020269 </t>
  </si>
  <si>
    <t>LAVATORIO/CUBA DE EMBUTIR OVAL LOUCA BRANCA SEM LADRAO *50 X 35* CM</t>
  </si>
  <si>
    <t>79,92</t>
  </si>
  <si>
    <t>0,5271</t>
  </si>
  <si>
    <t>13,61</t>
  </si>
  <si>
    <t>30,65</t>
  </si>
  <si>
    <t>145,81</t>
  </si>
  <si>
    <t xml:space="preserve"> 86877 </t>
  </si>
  <si>
    <t>VÁLVULA EM METAL CROMADO 1.1/2" X 1.1/2" PARA TANQUE OU LAVATÓRIO, COM OU SEM LADRÃO - FORNECIMENTO E INSTALAÇÃO. AF_12/2013</t>
  </si>
  <si>
    <t>21,36</t>
  </si>
  <si>
    <t xml:space="preserve"> 86881 </t>
  </si>
  <si>
    <t>SIFÃO DO TIPO GARRAFA EM METAL CROMADO 1 X 1.1/2" - FORNECIMENTO E INSTALAÇÃO. AF_12/2013</t>
  </si>
  <si>
    <t>132,52</t>
  </si>
  <si>
    <t>20,30</t>
  </si>
  <si>
    <t>71,61</t>
  </si>
  <si>
    <t>340,65</t>
  </si>
  <si>
    <t>17,41</t>
  </si>
  <si>
    <t>38,49</t>
  </si>
  <si>
    <t>183,10</t>
  </si>
  <si>
    <t>0,0119</t>
  </si>
  <si>
    <t>0,0301</t>
  </si>
  <si>
    <t>0,06</t>
  </si>
  <si>
    <t>0,31</t>
  </si>
  <si>
    <t>0,0145</t>
  </si>
  <si>
    <t>0,0093</t>
  </si>
  <si>
    <t>0,18</t>
  </si>
  <si>
    <t xml:space="preserve"> 95332 </t>
  </si>
  <si>
    <t>CURSO DE CAPACITAÇÃO PARA ELETRICISTA (ENCARGOS COMPLEMENTARES) - HORISTA</t>
  </si>
  <si>
    <t>0,36</t>
  </si>
  <si>
    <t xml:space="preserve"> 00002436 </t>
  </si>
  <si>
    <t>ELETRICISTA</t>
  </si>
  <si>
    <t>12,05</t>
  </si>
  <si>
    <t>0,09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</si>
  <si>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</si>
  <si>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</si>
  <si>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</si>
  <si>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</t>
  </si>
  <si>
    <t>12,26</t>
  </si>
  <si>
    <t>0,0171</t>
  </si>
  <si>
    <t>0,40</t>
  </si>
  <si>
    <t>0,013</t>
  </si>
  <si>
    <t>11,48</t>
  </si>
  <si>
    <t>54,63</t>
  </si>
  <si>
    <t>0,0091</t>
  </si>
  <si>
    <t>29,65</t>
  </si>
  <si>
    <t>141,04</t>
  </si>
  <si>
    <t xml:space="preserve"> 95390 </t>
  </si>
  <si>
    <t>CURSO DE CAPACITAÇÃO PARA JARDINEIRO (ENCARGOS COMPLEMENTARES) - HORISTA</t>
  </si>
  <si>
    <t xml:space="preserve"> 00025964 </t>
  </si>
  <si>
    <t>JARDINEIRO</t>
  </si>
  <si>
    <t>0,0041</t>
  </si>
  <si>
    <t>11,30</t>
  </si>
  <si>
    <t xml:space="preserve"> 95340 </t>
  </si>
  <si>
    <t>CURSO DE CAPACITAÇÃO PARA MARCENEIRO (ENCARGOS COMPLEMENTARES) - HORISTA</t>
  </si>
  <si>
    <t xml:space="preserve"> 00012868 </t>
  </si>
  <si>
    <t>MARCENEIRO</t>
  </si>
  <si>
    <t>10,98</t>
  </si>
  <si>
    <t xml:space="preserve"> 95341 </t>
  </si>
  <si>
    <t>CURSO DE CAPACITAÇÃO PARA MARMORISTA/GRANITEIRO (ENCARGOS COMPLEMENTARES) - HORISTA</t>
  </si>
  <si>
    <t xml:space="preserve"> 00004755 </t>
  </si>
  <si>
    <t>MARMORISTA / GRANITEIRO</t>
  </si>
  <si>
    <t>13,07</t>
  </si>
  <si>
    <t xml:space="preserve"> 95344 </t>
  </si>
  <si>
    <t>CURSO DE CAPACITAÇÃO PARA MONTADOR DE ESTRUTURA METÁLICA (ENCARGOS COMPLEMENTARES) - HORISTA</t>
  </si>
  <si>
    <t xml:space="preserve"> 00025957 </t>
  </si>
  <si>
    <t>MONTADOR DE ESTRUTURAS METALICAS</t>
  </si>
  <si>
    <t>15,65</t>
  </si>
  <si>
    <t xml:space="preserve"> 95349 </t>
  </si>
  <si>
    <t>CURSO DE CAPACITAÇÃO PARA MOTORISTA DE VEÍCULO LEVE (ENCARGOS COMPLEMENTARES) - HORISTA</t>
  </si>
  <si>
    <t xml:space="preserve"> 00004095 </t>
  </si>
  <si>
    <t>MOTORISTA DE CARRO DE PASSEIO</t>
  </si>
  <si>
    <t>17,32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</si>
  <si>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</si>
  <si>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</si>
  <si>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</si>
  <si>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ESTACIONARIA/MISTURADOR</t>
  </si>
  <si>
    <t>0,0067</t>
  </si>
  <si>
    <t xml:space="preserve"> 95361 </t>
  </si>
  <si>
    <t>CURSO DE CAPACITAÇÃO PARA OPERADOR DE MARTELETE OU MARTELETEIRO (ENCARGOS COMPLEMENTARES) - HORISTA</t>
  </si>
  <si>
    <t xml:space="preserve"> 00004257 </t>
  </si>
  <si>
    <t>OPERADOR DE MARTELETE OU MARTELETEIRO</t>
  </si>
  <si>
    <t>18,43</t>
  </si>
  <si>
    <t xml:space="preserve"> 95371 </t>
  </si>
  <si>
    <t>CURSO DE CAPACITAÇÃO PARA PEDREIRO (ENCARGOS COMPLEMENTARES) - HORISTA</t>
  </si>
  <si>
    <t xml:space="preserve"> 00004750 </t>
  </si>
  <si>
    <t>PEDREIRO</t>
  </si>
  <si>
    <t xml:space="preserve"> 95372 </t>
  </si>
  <si>
    <t>CURSO DE CAPACITAÇÃO PARA PINTOR (ENCARGOS COMPLEMENTARES) - HORISTA</t>
  </si>
  <si>
    <t xml:space="preserve"> 00004783 </t>
  </si>
  <si>
    <t>PINTOR</t>
  </si>
  <si>
    <t xml:space="preserve"> 95387 </t>
  </si>
  <si>
    <t>CURSO DE CAPACITAÇÃO PARA VIDRACEIRO (ENCARGOS COMPLEMENTARES) - HORISTA</t>
  </si>
  <si>
    <t xml:space="preserve"> 00010489 </t>
  </si>
  <si>
    <t>VIDRACEIRO</t>
  </si>
  <si>
    <t>9,81</t>
  </si>
  <si>
    <t>12,41</t>
  </si>
  <si>
    <t>4,40</t>
  </si>
  <si>
    <t>20,95</t>
  </si>
  <si>
    <t>4,41</t>
  </si>
  <si>
    <t>20,98</t>
  </si>
  <si>
    <t xml:space="preserve"> 00006141 </t>
  </si>
  <si>
    <t>ENGATE/RABICHO FLEXIVEL PLASTICO (PVC OU ABS) BRANCO 1/2 " X 30 CM</t>
  </si>
  <si>
    <t>0,0175</t>
  </si>
  <si>
    <t>2,30</t>
  </si>
  <si>
    <t>1,59</t>
  </si>
  <si>
    <t>7,57</t>
  </si>
  <si>
    <t xml:space="preserve"> 00036150 </t>
  </si>
  <si>
    <t>AVENTAL DE SEGURANCA DE RASPA DE COURO 1,00 X 0,60 M</t>
  </si>
  <si>
    <t>0,0026463</t>
  </si>
  <si>
    <t>27,91</t>
  </si>
  <si>
    <t xml:space="preserve"> 00012893 </t>
  </si>
  <si>
    <t>BOTA DE SEGURANCA COM BIQUEIRA DE ACO E COLARINHO ACOLCHOADO</t>
  </si>
  <si>
    <t>PAR</t>
  </si>
  <si>
    <t>0,001601</t>
  </si>
  <si>
    <t>45,12</t>
  </si>
  <si>
    <t xml:space="preserve"> 00012892 </t>
  </si>
  <si>
    <t>LUVA RASPA DE COURO, CANO CURTO (PUNHO *7* CM)</t>
  </si>
  <si>
    <t>0,0137346</t>
  </si>
  <si>
    <t>8,46</t>
  </si>
  <si>
    <t xml:space="preserve"> 00036146 </t>
  </si>
  <si>
    <t>PROTETOR SOLAR FPS 30, EMBALAGEM 2 LITROS</t>
  </si>
  <si>
    <t>0,0012403</t>
  </si>
  <si>
    <t>159,80</t>
  </si>
  <si>
    <t xml:space="preserve"> 00036144 </t>
  </si>
  <si>
    <t>RESPIRADOR DESCARTAVEL SEM VALVULA DE EXALACAO, PFF 1</t>
  </si>
  <si>
    <t>0,1114872</t>
  </si>
  <si>
    <t xml:space="preserve"> 00036153 </t>
  </si>
  <si>
    <t>TALABARTE DE SEGURANCA, 2 MOSQUETOES TRAVA DUPLA *53* MM DE ABERTURA, COM ABSORVEDOR DE ENERGIA</t>
  </si>
  <si>
    <t>0,001075</t>
  </si>
  <si>
    <t>125,72</t>
  </si>
  <si>
    <t xml:space="preserve"> 00036149 </t>
  </si>
  <si>
    <t>TRAVA-QUEDAS EM ACO PARA CORDA DE 12 MM, EXTENSOR DE 25 X 300 MM, COM MOSQUETAO TIPO GANCHO TRAVA DUPLA</t>
  </si>
  <si>
    <t>0,00072</t>
  </si>
  <si>
    <t>0,94</t>
  </si>
  <si>
    <t>0,4990999</t>
  </si>
  <si>
    <t>0,3018941</t>
  </si>
  <si>
    <t>2,5899292</t>
  </si>
  <si>
    <t>0,23389</t>
  </si>
  <si>
    <t>21,0231487</t>
  </si>
  <si>
    <t>0,2027047</t>
  </si>
  <si>
    <t>0,1357774</t>
  </si>
  <si>
    <t>39,75</t>
  </si>
  <si>
    <t>189,11</t>
  </si>
  <si>
    <t xml:space="preserve"> 00000010 </t>
  </si>
  <si>
    <t>BALDE PLASTICO CAPACIDADE *10* L</t>
  </si>
  <si>
    <t>0,0080172</t>
  </si>
  <si>
    <t>7,87</t>
  </si>
  <si>
    <t xml:space="preserve"> 00038399 </t>
  </si>
  <si>
    <t>BOLSA DE LONA PARA FERRAMENTAS *50 X 35 X 25* CM</t>
  </si>
  <si>
    <t>0,0002708</t>
  </si>
  <si>
    <t>125,45</t>
  </si>
  <si>
    <t xml:space="preserve"> 00002711 </t>
  </si>
  <si>
    <t>CARRINHO DE MAO DE ACO CAPACIDADE 50 A 60 L, PNEU COM CAMARA</t>
  </si>
  <si>
    <t>0,0006646</t>
  </si>
  <si>
    <t>101,52</t>
  </si>
  <si>
    <t xml:space="preserve"> 00038476 </t>
  </si>
  <si>
    <t>ESCADA DUPLA DE ABRIR EM ALUMINIO, MODELO PINTOR, 8 DEGRAUS</t>
  </si>
  <si>
    <t>0,0002057</t>
  </si>
  <si>
    <t>189,01</t>
  </si>
  <si>
    <t xml:space="preserve"> 00038477 </t>
  </si>
  <si>
    <t>ESCADA EXTENSIVEL EM ALUMINIO COM 6,00 M ESTENDIDA</t>
  </si>
  <si>
    <t>0,0000441</t>
  </si>
  <si>
    <t>535,29</t>
  </si>
  <si>
    <t xml:space="preserve"> 00011359 </t>
  </si>
  <si>
    <t>ESMERILHADEIRA ANGULAR ELETRICA, DIAMETRO DO DISCO 7 '' (180 MM), ROTACAO 8500 RPM, POTENCIA 2400 W</t>
  </si>
  <si>
    <t>0,00006770000000000000</t>
  </si>
  <si>
    <t>598,70</t>
  </si>
  <si>
    <t xml:space="preserve"> 00012815 </t>
  </si>
  <si>
    <t>FITA CREPE ROLO DE 25 MM X 50 M</t>
  </si>
  <si>
    <t>0,0090691</t>
  </si>
  <si>
    <t>6,87</t>
  </si>
  <si>
    <t xml:space="preserve"> 00038382 </t>
  </si>
  <si>
    <t>LINHA DE PEDREIRO LISA 100 M</t>
  </si>
  <si>
    <t>0,00273</t>
  </si>
  <si>
    <t>8,96</t>
  </si>
  <si>
    <t xml:space="preserve"> 00038413 </t>
  </si>
  <si>
    <t>LIXADEIRA ELETRICA ANGULAR, PARA DISCO DE 7 " (180 MM), POTENCIA DE 2.200 W, *5.000* RPM, 220 V</t>
  </si>
  <si>
    <t>617,25</t>
  </si>
  <si>
    <t xml:space="preserve"> 00025966 </t>
  </si>
  <si>
    <t>REDUTOR TIPO THINNER PARA ACABAMENTO</t>
  </si>
  <si>
    <t>0,0015115</t>
  </si>
  <si>
    <t>12,63</t>
  </si>
  <si>
    <t xml:space="preserve"> 00038393 </t>
  </si>
  <si>
    <t>ROLO DE ESPUMA POLIESTER 23 CM (SEM CABO)</t>
  </si>
  <si>
    <t xml:space="preserve"> 00038390 </t>
  </si>
  <si>
    <t>ROLO DE LA DE CARNEIRO 23 CM (SEM CABO)</t>
  </si>
  <si>
    <t>27,01</t>
  </si>
  <si>
    <t xml:space="preserve"> 00038396 </t>
  </si>
  <si>
    <t>SELADOR HORIZONTAL PARA FITA DE ACO 1 "</t>
  </si>
  <si>
    <t>0,0000542</t>
  </si>
  <si>
    <t>360,28</t>
  </si>
  <si>
    <t>0,51</t>
  </si>
  <si>
    <t>0,175</t>
  </si>
  <si>
    <t xml:space="preserve"> 00004350 </t>
  </si>
  <si>
    <t>BUCHA DE NYLON, DIAMETRO DO FURO 8 MM, COMPRIMENTO 40 MM, COM PARAFUSO DE ROSCA SOBERBA, CABECA CHATA, FENDA SIMPLES, 4,8 X 50 MM</t>
  </si>
  <si>
    <t>0,836</t>
  </si>
  <si>
    <t xml:space="preserve"> 00014153 </t>
  </si>
  <si>
    <t>FITA METALICA PERFURADA, L = *18* MM, ROLO DE 30 M, CARGA RECOMENDADA = *30* KGF</t>
  </si>
  <si>
    <t>59,55</t>
  </si>
  <si>
    <t>2,39</t>
  </si>
  <si>
    <t>4,78</t>
  </si>
  <si>
    <t xml:space="preserve"> 00000392 </t>
  </si>
  <si>
    <t>ABRACADEIRA EM ACO PARA AMARRACAO DE ELETRODUTOS, TIPO D, COM 1/2" E PARAFUSO DE FIXACAO</t>
  </si>
  <si>
    <t>0,93</t>
  </si>
  <si>
    <t>0,0227</t>
  </si>
  <si>
    <t>0,1621</t>
  </si>
  <si>
    <t>0,79</t>
  </si>
  <si>
    <t xml:space="preserve"> COMP - F12 </t>
  </si>
  <si>
    <t>FORNECIMENTO DE MUDAS, VASOS E FORRAÇÕES E EXECUÇÃO DE SERVIÇO DE PLANTAÇÃO E MONTAGEM DO JARDIM CONFORME PROJETO</t>
  </si>
  <si>
    <t>6.325,96</t>
  </si>
  <si>
    <t xml:space="preserve"> ORÇ-12 </t>
  </si>
  <si>
    <t>1.683,97</t>
  </si>
  <si>
    <t>8.009,93</t>
  </si>
  <si>
    <t>5,93</t>
  </si>
  <si>
    <t>28,22</t>
  </si>
  <si>
    <t>0,308</t>
  </si>
  <si>
    <t xml:space="preserve"> 00038113 </t>
  </si>
  <si>
    <t>INTERRUPTOR PARALELO 10A, 250V (APENAS MODULO)</t>
  </si>
  <si>
    <t>7,45</t>
  </si>
  <si>
    <t>6,50</t>
  </si>
  <si>
    <t>4,39</t>
  </si>
  <si>
    <t>20,89</t>
  </si>
  <si>
    <t>0,472</t>
  </si>
  <si>
    <t xml:space="preserve"> 00038112 </t>
  </si>
  <si>
    <t>INTERRUPTOR SIMPLES 10A, 250V (APENAS MODULO)</t>
  </si>
  <si>
    <t>5,72</t>
  </si>
  <si>
    <t xml:space="preserve"> 00038101 </t>
  </si>
  <si>
    <t>TOMADA 2P+T 10A, 250V  (APENAS MODULO)</t>
  </si>
  <si>
    <t>6,51</t>
  </si>
  <si>
    <t>9,96</t>
  </si>
  <si>
    <t>6,94</t>
  </si>
  <si>
    <t>33,04</t>
  </si>
  <si>
    <t>0,637</t>
  </si>
  <si>
    <t>13,45</t>
  </si>
  <si>
    <t>9,76</t>
  </si>
  <si>
    <t>46,44</t>
  </si>
  <si>
    <t>0,555</t>
  </si>
  <si>
    <t>11,71</t>
  </si>
  <si>
    <t>8,90</t>
  </si>
  <si>
    <t>42,37</t>
  </si>
  <si>
    <t>11,34</t>
  </si>
  <si>
    <t>4,12</t>
  </si>
  <si>
    <t>19,60</t>
  </si>
  <si>
    <t xml:space="preserve"> 00000296 </t>
  </si>
  <si>
    <t>ANEL BORRACHA PARA TUBO ESGOTO PREDIAL DN 50 MM (NBR 5688)</t>
  </si>
  <si>
    <t xml:space="preserve"> 00003518 </t>
  </si>
  <si>
    <t>JOELHO PVC, SOLDAVEL, PB, 45 GRAUS, DN 50 MM, PARA ESGOTO PREDIAL</t>
  </si>
  <si>
    <t>2,04</t>
  </si>
  <si>
    <t xml:space="preserve"> 00020078 </t>
  </si>
  <si>
    <t>PASTA LUBRIFICANTE PARA TUBOS E CONEXOES COM JUNTA ELASTICA (USO EM PVC, ACO, POLIETILENO E OUTROS) ( DE *400* G)</t>
  </si>
  <si>
    <t>18,52</t>
  </si>
  <si>
    <t>2,75</t>
  </si>
  <si>
    <t>9,28</t>
  </si>
  <si>
    <t xml:space="preserve"> 00000122 </t>
  </si>
  <si>
    <t>ADESIVO PLASTICO PARA PVC, FRASCO COM 850 GR</t>
  </si>
  <si>
    <t>0,007</t>
  </si>
  <si>
    <t>50,58</t>
  </si>
  <si>
    <t xml:space="preserve"> 00003524 </t>
  </si>
  <si>
    <t>JOELHO PVC, SOLDAVEL, COM BUCHA DE LATAO, 90 GRAUS, 25 MM X 3/4", PARA AGUA FRIA PREDIAL</t>
  </si>
  <si>
    <t xml:space="preserve"> 00038383 </t>
  </si>
  <si>
    <t>LIXA D'AGUA EM FOLHA, GRAO 100</t>
  </si>
  <si>
    <t xml:space="preserve"> 00020083 </t>
  </si>
  <si>
    <t>SOLUCAO LIMPADORA PARA PVC, FRASCO COM 1000 CM3</t>
  </si>
  <si>
    <t>0,008</t>
  </si>
  <si>
    <t>43,93</t>
  </si>
  <si>
    <t>3,18</t>
  </si>
  <si>
    <t>2,61</t>
  </si>
  <si>
    <t>12,45</t>
  </si>
  <si>
    <t xml:space="preserve"> 00003526 </t>
  </si>
  <si>
    <t>JOELHO PVC, SOLDAVEL, PB, 90 GRAUS, DN 50 MM, PARA ESGOTO PREDIAL</t>
  </si>
  <si>
    <t>1,57</t>
  </si>
  <si>
    <t>1,82</t>
  </si>
  <si>
    <t xml:space="preserve"> 00003529 </t>
  </si>
  <si>
    <t>JOELHO PVC, SOLDAVEL, 90 GRAUS, 25 MM, PARA AGUA FRIA PREDIAL</t>
  </si>
  <si>
    <t>1,52</t>
  </si>
  <si>
    <t>7,23</t>
  </si>
  <si>
    <t xml:space="preserve"> 00003875 </t>
  </si>
  <si>
    <t>LUVA SIMPLES, PVC, SOLDAVEL, DN 50 MM, SERIE NORMAL, PARA ESGOTO PREDIAL</t>
  </si>
  <si>
    <t>5,68</t>
  </si>
  <si>
    <t>1,58</t>
  </si>
  <si>
    <t>7,55</t>
  </si>
  <si>
    <t>4,05</t>
  </si>
  <si>
    <t>19,30</t>
  </si>
  <si>
    <t>13,22</t>
  </si>
  <si>
    <t>4,62</t>
  </si>
  <si>
    <t xml:space="preserve"> 88298 </t>
  </si>
  <si>
    <t>OPERADOR DE MARTELETE OU MARTELETEIRO COM ENCARGOS COMPLEMENTARES</t>
  </si>
  <si>
    <t>22,28</t>
  </si>
  <si>
    <t xml:space="preserve"> 95114 </t>
  </si>
  <si>
    <t>MARTELETE OU ROMPEDOR PNEUMÁTICO MANUAL, 28 KG, COM SILENCIADOR - DEPRECIAÇÃO. AF_07/2016</t>
  </si>
  <si>
    <t xml:space="preserve"> 95115 </t>
  </si>
  <si>
    <t>MARTELETE OU ROMPEDOR PNEUMÁTICO MANUAL, 28 KG, COM SILENCIADOR - JUROS. AF_07/2016</t>
  </si>
  <si>
    <t>18,55</t>
  </si>
  <si>
    <t>6,17</t>
  </si>
  <si>
    <t>29,38</t>
  </si>
  <si>
    <t xml:space="preserve"> 53863 </t>
  </si>
  <si>
    <t>MARTELETE OU ROMPEDOR PNEUMÁTICO MANUAL, 28 KG, COM SILENCIADOR - MANUTENÇÃO. AF_07/2016</t>
  </si>
  <si>
    <t>6,43</t>
  </si>
  <si>
    <t>30,59</t>
  </si>
  <si>
    <t xml:space="preserve"> 00041898 </t>
  </si>
  <si>
    <t>MARTELO DEMOLIDOR PNEUMATICO MANUAL, PESO  DE 28 KG, COM SILENCIADOR</t>
  </si>
  <si>
    <t>11.893,01</t>
  </si>
  <si>
    <t>0,96</t>
  </si>
  <si>
    <t>0,00008000000000000000</t>
  </si>
  <si>
    <t xml:space="preserve"> SISEP.10.100.0001 </t>
  </si>
  <si>
    <t xml:space="preserve">MOLDURA ALUMINIO ANODIZADO PARA VIDRO TEMPERADO - REF SBC (112700) </t>
  </si>
  <si>
    <t>422,51</t>
  </si>
  <si>
    <t>1,445</t>
  </si>
  <si>
    <t xml:space="preserve"> 00000599 </t>
  </si>
  <si>
    <t>JANELA FIXA EM ALUMINIO, 60  X 80 CM (A X L), BATENTE/REQUADRO DE 3 A 14 CM, COM VIDRO, SEM GUARNICAO/ALIZAR</t>
  </si>
  <si>
    <t>380,84</t>
  </si>
  <si>
    <t>29,71</t>
  </si>
  <si>
    <t>112,47</t>
  </si>
  <si>
    <t>534,98</t>
  </si>
  <si>
    <t>15,79</t>
  </si>
  <si>
    <t>5,30</t>
  </si>
  <si>
    <t>25,23</t>
  </si>
  <si>
    <t>17,39</t>
  </si>
  <si>
    <t>5,42</t>
  </si>
  <si>
    <t>25,79</t>
  </si>
  <si>
    <t>14,15</t>
  </si>
  <si>
    <t>22,63</t>
  </si>
  <si>
    <t>28,21</t>
  </si>
  <si>
    <t xml:space="preserve"> 72119 </t>
  </si>
  <si>
    <t>VIDRO TEMPERADO INCOLOR, ESPESSURA 8MM, FORNECIMENTO E INSTALACAO, INCLUSIVE MASSA PARA VEDACAO</t>
  </si>
  <si>
    <t>198,25</t>
  </si>
  <si>
    <t>39,09</t>
  </si>
  <si>
    <t>165,24</t>
  </si>
  <si>
    <t>786,00</t>
  </si>
  <si>
    <t>0,016</t>
  </si>
  <si>
    <t>0,101</t>
  </si>
  <si>
    <t xml:space="preserve"> 00000337 </t>
  </si>
  <si>
    <t>ARAME RECOZIDO 18 BWG, 1,25 MM (0,01 KG/M)</t>
  </si>
  <si>
    <t xml:space="preserve"> 00009837 </t>
  </si>
  <si>
    <t>TUBO PVC SERIE NORMAL, DN 75 MM, PARA ESGOTO PREDIAL (NBR 5688)</t>
  </si>
  <si>
    <t>1,39</t>
  </si>
  <si>
    <t>3,67</t>
  </si>
  <si>
    <t>11,86</t>
  </si>
  <si>
    <t>4,25</t>
  </si>
  <si>
    <t>20,25</t>
  </si>
  <si>
    <t xml:space="preserve"> 68050 </t>
  </si>
  <si>
    <t>PORTA DE CORRER EM ALUMINIO, COM DUAS FOLHAS PARA VIDRO, INCLUSO VIDRO LISO INCOLOR, FECHADURA E PUXADOR, SEM GUARNICAO/ALIZAR/VISTA</t>
  </si>
  <si>
    <t>702,17</t>
  </si>
  <si>
    <t xml:space="preserve"> 00004922 </t>
  </si>
  <si>
    <t>PORTA DE CORRER EM ALUMINIO, DUAS FOLHAS MOVEIS COM VIDRO, FECHADURA E PUXADOR EMBUTIDO, ACABAMENTO ANODIZADO NATURAL, SEM GUARNICAO/ALIZAR/VISTA</t>
  </si>
  <si>
    <t>663,86</t>
  </si>
  <si>
    <t>26,84</t>
  </si>
  <si>
    <t>186,91</t>
  </si>
  <si>
    <t>889,08</t>
  </si>
  <si>
    <t>1,073</t>
  </si>
  <si>
    <t>2,145</t>
  </si>
  <si>
    <t xml:space="preserve"> 00002432 </t>
  </si>
  <si>
    <t>DOBRADICA EM ACO/FERRO, 3 1/2" X  3", E= 1,9  A 2 MM, COM ANEL,  CROMADO OU ZINCADO, TAMPA BOLA, COM PARAFUSOS</t>
  </si>
  <si>
    <t>38,59</t>
  </si>
  <si>
    <t xml:space="preserve"> 00011055 </t>
  </si>
  <si>
    <t>PARAFUSO ROSCA SOBERBA ZINCADO CABECA CHATA FENDA SIMPLES 3,5 X 25 MM (1 ")</t>
  </si>
  <si>
    <t>19,8</t>
  </si>
  <si>
    <t xml:space="preserve"> 00004998 </t>
  </si>
  <si>
    <t>PORTA DE MADEIRA-DE-LEI TIPO MEXICANA SEM EMENDA (ANGELIM OU EQUIVALENTE REGIONAL), E = *3,5* CM</t>
  </si>
  <si>
    <t>1,68</t>
  </si>
  <si>
    <t>312,80</t>
  </si>
  <si>
    <t>37,10</t>
  </si>
  <si>
    <t>184,28</t>
  </si>
  <si>
    <t>876,56</t>
  </si>
  <si>
    <t>0,449</t>
  </si>
  <si>
    <t>6,19</t>
  </si>
  <si>
    <t>10,54</t>
  </si>
  <si>
    <t>0,076</t>
  </si>
  <si>
    <t>0,483</t>
  </si>
  <si>
    <t>6,66</t>
  </si>
  <si>
    <t>11,37</t>
  </si>
  <si>
    <t xml:space="preserve"> 00006148 </t>
  </si>
  <si>
    <t>SIFAO PLASTICO FLEXIVEL SAIDA VERTICAL PARA COLUNA LAVATORIO, 1 X 1.1/2 "</t>
  </si>
  <si>
    <t>6,25</t>
  </si>
  <si>
    <t>2,15</t>
  </si>
  <si>
    <t>10,24</t>
  </si>
  <si>
    <t xml:space="preserve"> 00006136 </t>
  </si>
  <si>
    <t>SIFAO EM METAL CROMADO PARA PIA OU LAVATORIO, 1 X 1.1/2 "</t>
  </si>
  <si>
    <t>126,75</t>
  </si>
  <si>
    <t>4,14</t>
  </si>
  <si>
    <t>35,27</t>
  </si>
  <si>
    <t>167,79</t>
  </si>
  <si>
    <t>0,124</t>
  </si>
  <si>
    <t xml:space="preserve"> 00038094 </t>
  </si>
  <si>
    <t>ESPELHO / PLACA DE 3 POSTOS 4" X 2", PARA INSTALACAO DE TOMADAS E INTERRUPTORES</t>
  </si>
  <si>
    <t xml:space="preserve"> 00038099 </t>
  </si>
  <si>
    <t>SUPORTE DE FIXACAO PARA ESPELHO / PLACA 4" X 2", PARA 3 MODULOS, PARA INSTALACAO DE TOMADAS E INTERRUPTORES (SOMENTE SUPORTE)</t>
  </si>
  <si>
    <t>7,25</t>
  </si>
  <si>
    <t xml:space="preserve"> 00007097 </t>
  </si>
  <si>
    <t>TE SANITARIO, PVC, DN 50 X 50 MM, SERIE NORMAL, PARA ESGOTO PREDIAL</t>
  </si>
  <si>
    <t>4,42</t>
  </si>
  <si>
    <t>3,60</t>
  </si>
  <si>
    <t>3,28</t>
  </si>
  <si>
    <t>15,62</t>
  </si>
  <si>
    <t>0,011</t>
  </si>
  <si>
    <t>0,075</t>
  </si>
  <si>
    <t>0,012</t>
  </si>
  <si>
    <t xml:space="preserve"> 00007139 </t>
  </si>
  <si>
    <t>TE SOLDAVEL, PVC, 90 GRAUS, 25 MM, PARA AGUA FRIA PREDIAL (NBR 5648)</t>
  </si>
  <si>
    <t>2,11</t>
  </si>
  <si>
    <t>10,04</t>
  </si>
  <si>
    <t>0,496</t>
  </si>
  <si>
    <t xml:space="preserve"> 00038102 </t>
  </si>
  <si>
    <t>TOMADA 2P+T 20A, 250V  (APENAS MODULO)</t>
  </si>
  <si>
    <t>10,47</t>
  </si>
  <si>
    <t>6,09</t>
  </si>
  <si>
    <t>28,99</t>
  </si>
  <si>
    <t>0,235</t>
  </si>
  <si>
    <t>4,95</t>
  </si>
  <si>
    <t>3,56</t>
  </si>
  <si>
    <t>16,97</t>
  </si>
  <si>
    <t>0,409</t>
  </si>
  <si>
    <t>8,63</t>
  </si>
  <si>
    <t>31,69</t>
  </si>
  <si>
    <t>19,70</t>
  </si>
  <si>
    <t>8,77</t>
  </si>
  <si>
    <t>41,74</t>
  </si>
  <si>
    <t>0,0304</t>
  </si>
  <si>
    <t xml:space="preserve"> 00013415 </t>
  </si>
  <si>
    <t>TORNEIRA CROMADA DE MESA PARA LAVATORIO, PADRAO POPULAR, 1/2 " OU 3/4 " (REF 1193)</t>
  </si>
  <si>
    <t>39,40</t>
  </si>
  <si>
    <t>1,50</t>
  </si>
  <si>
    <t>11,04</t>
  </si>
  <si>
    <t>52,55</t>
  </si>
  <si>
    <t xml:space="preserve"> 00011772 </t>
  </si>
  <si>
    <t>TORNEIRA CROMADA DE MESA PARA COZINHA BICA MOVEL COM AREJADOR 1/2 " OU 3/4 " (REF 1167)</t>
  </si>
  <si>
    <t>79,44</t>
  </si>
  <si>
    <t>2,55</t>
  </si>
  <si>
    <t>22,08</t>
  </si>
  <si>
    <t>105,05</t>
  </si>
  <si>
    <t>0,0277</t>
  </si>
  <si>
    <t>0,127</t>
  </si>
  <si>
    <t>0,0163</t>
  </si>
  <si>
    <t xml:space="preserve"> 00009838 </t>
  </si>
  <si>
    <t>TUBO PVC SERIE NORMAL, DN 50 MM, PARA ESGOTO PREDIAL (NBR 5688)</t>
  </si>
  <si>
    <t>8,06</t>
  </si>
  <si>
    <t>22,44</t>
  </si>
  <si>
    <t>0,123</t>
  </si>
  <si>
    <t xml:space="preserve"> 00009868 </t>
  </si>
  <si>
    <t>TUBO PVC, SOLDAVEL, DN 25 MM, AGUA FRIA (NBR-5648)</t>
  </si>
  <si>
    <t>1,061</t>
  </si>
  <si>
    <t>7,82</t>
  </si>
  <si>
    <t>17,46</t>
  </si>
  <si>
    <t>9,92</t>
  </si>
  <si>
    <t>3,74</t>
  </si>
  <si>
    <t>17,80</t>
  </si>
  <si>
    <t xml:space="preserve"> 00010498 </t>
  </si>
  <si>
    <t>MASSA PARA VIDRO</t>
  </si>
  <si>
    <t>5,89</t>
  </si>
  <si>
    <t>9.2</t>
  </si>
  <si>
    <t/>
  </si>
  <si>
    <t>9.3</t>
  </si>
  <si>
    <t>9.4</t>
  </si>
  <si>
    <t>9.5</t>
  </si>
  <si>
    <t>9.6</t>
  </si>
  <si>
    <t>9.7</t>
  </si>
  <si>
    <t>9.8</t>
  </si>
  <si>
    <t>ASTU - ASSENTAMENTO DE TUBOS E PECAS</t>
  </si>
  <si>
    <t>8.10</t>
  </si>
  <si>
    <t>9.9</t>
  </si>
  <si>
    <t>8.11</t>
  </si>
  <si>
    <t>8.12</t>
  </si>
  <si>
    <t>8.13</t>
  </si>
  <si>
    <t>BALCÃO DA RECEPÇÃO - SÉTIMO ANDAR</t>
  </si>
  <si>
    <t>8.14</t>
  </si>
  <si>
    <t>8.15</t>
  </si>
  <si>
    <t>8.16</t>
  </si>
  <si>
    <t>8.17</t>
  </si>
  <si>
    <t>8.18</t>
  </si>
  <si>
    <t>LT.309</t>
  </si>
  <si>
    <t>8.19</t>
  </si>
  <si>
    <t>9.10</t>
  </si>
  <si>
    <t>9.11</t>
  </si>
  <si>
    <t>97622</t>
  </si>
  <si>
    <t>9.12</t>
  </si>
  <si>
    <t>REMOÇÃO DE PORTAS, DE FORMA MANUAL, SEM REAPROVEITAMENTO. AF_12/2017</t>
  </si>
  <si>
    <t>TRANSPORTE HORIZONT.MAT.1A.CAT.ENTULHO,DIST.20m C/CARGA A PA</t>
  </si>
  <si>
    <t>CABO PARALELO PT VM 2 X 2,5 MM2 - 100M - FORNEC E INSTALAÇAO</t>
  </si>
  <si>
    <t>1.1</t>
  </si>
  <si>
    <t>1.3</t>
  </si>
  <si>
    <t>1.4</t>
  </si>
  <si>
    <t>91793</t>
  </si>
  <si>
    <t>ARMÁRIO COM PORTAS DE CORRER PARA ARMAZENAR CAPACETES - EM MDF AZUL ROYAL  - FABRICAÇÃO E INSTALAÇÃO</t>
  </si>
  <si>
    <t>8.20</t>
  </si>
  <si>
    <t>8.21</t>
  </si>
  <si>
    <t>8.22</t>
  </si>
  <si>
    <t>8.23</t>
  </si>
  <si>
    <t>8.24</t>
  </si>
  <si>
    <t>8.25</t>
  </si>
  <si>
    <t>CABO PARA MICROFONE X30 BALANCEADO 100M - FORNEC. E INSTALAÇÃO</t>
  </si>
  <si>
    <t>8.26</t>
  </si>
  <si>
    <t>8.27</t>
  </si>
  <si>
    <t>1</t>
  </si>
  <si>
    <t>2</t>
  </si>
  <si>
    <t>3</t>
  </si>
  <si>
    <t>4</t>
  </si>
  <si>
    <t>5</t>
  </si>
  <si>
    <t>6</t>
  </si>
  <si>
    <t>URBA - URBANIZAÇÃO</t>
  </si>
  <si>
    <t>7</t>
  </si>
  <si>
    <t>97638</t>
  </si>
  <si>
    <t>8</t>
  </si>
  <si>
    <t>9</t>
  </si>
  <si>
    <t>Próprio</t>
  </si>
  <si>
    <t>PLACA DE OBRA EM CHAPA DE ACO GALVANIZADO</t>
  </si>
  <si>
    <t>INTERRUPTOR SIMPLES (3 MÓDULOS), 10A/250V, INCLUINDO SUPORTE E PLACA - FORNECIMENTO E INSTALAÇÃO. AF_12/2015</t>
  </si>
  <si>
    <t>PORTA DE MADEIRA 1 FL.REV.LAMINADO DUAS FACES</t>
  </si>
  <si>
    <t>PAREDE COM PLACAS DE GESSO ACARTONADO (DRYWALL), PARA USO INTERNO, COM DUAS FACES DUPLAS E ESTRUTURA METÁLICA COM GUIAS DUPLAS, COM VÃOS. AF_06/2017_P</t>
  </si>
  <si>
    <t>H</t>
  </si>
  <si>
    <t>REMOÇÃO DE JANELAS, DE FORMA MANUAL, SEM REAPROVEITAMENTO. AF_12/2017</t>
  </si>
  <si>
    <t>Total Geral</t>
  </si>
  <si>
    <t>ESQUADRIAS DE MADEIRA</t>
  </si>
  <si>
    <t>M</t>
  </si>
  <si>
    <t>97644</t>
  </si>
  <si>
    <t>97645</t>
  </si>
  <si>
    <t>AR CONDICIONADO SPLIT 24000BTU - FORNECIMENTO E INSTALAÇÃO</t>
  </si>
  <si>
    <t>PAREDES E ELEMENTOS DIVISÓRIOS</t>
  </si>
  <si>
    <t>CONECTOR P10 MONO - FORNECIMENTO E INSTALAÇAO</t>
  </si>
  <si>
    <t>CABO DE COBRE FLEXÍVEL ISOLADO, 1,5 MM², ANTI-CHAMA 450/750 V, PARA CIRCUITOS TERMINAIS - FORNECIMENTO E INSTALAÇÃO. AF_12/2015</t>
  </si>
  <si>
    <t>14.1</t>
  </si>
  <si>
    <t>14.2</t>
  </si>
  <si>
    <t>ENCARREGADO GERAL COM ENCARGOS COMPLEMENTARES</t>
  </si>
  <si>
    <t>14.3</t>
  </si>
  <si>
    <t>TOMADA MÉDIA DE EMBUTIR (1 MÓDULO), 2P+T 10 A, INCLUINDO SUPORTE E PLACA - FORNECIMENTO E INSTALAÇÃO. AF_12/2015</t>
  </si>
  <si>
    <t>14.4</t>
  </si>
  <si>
    <t>14.5</t>
  </si>
  <si>
    <t>14.6</t>
  </si>
  <si>
    <t>14.7</t>
  </si>
  <si>
    <t>93662</t>
  </si>
  <si>
    <t>14.8</t>
  </si>
  <si>
    <t>MES</t>
  </si>
  <si>
    <t>CONECTOR FEMEA XLR PAINEL - METAL</t>
  </si>
  <si>
    <t>88315</t>
  </si>
  <si>
    <t>88316</t>
  </si>
  <si>
    <t>INTERRUPTOR SIMPLES (1 MÓDULO) COM 1 TOMADA DE EMBUTIR 2P+T 10 A,  INCLUINDO SUPORTE E PLACA - FORNECIMENTO E INSTALAÇÃO. AF_12/2015</t>
  </si>
  <si>
    <t>LOCAÇÃO DE ANDAIME METALICO TUBULAR TIPO TORRE - 4 METROS</t>
  </si>
  <si>
    <t>PLANO DE GERENCIAMENTO DE RESIDUOS SOLIDOS PARA REFORMA</t>
  </si>
  <si>
    <t>059626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</si>
  <si>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</si>
  <si>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</si>
  <si>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</si>
  <si>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</si>
  <si>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</si>
  <si>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</si>
  <si>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</si>
  <si>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</si>
  <si>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</si>
  <si>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MOBILIZAÇÃO / REMOBILIZAÇÃO</t>
  </si>
  <si>
    <t>CURVA 90 GRAUS PARA ELETRODUTO, PVC, ROSCÁVEL, DN 25 MM (3/4"), PARA CIRCUITOS TERMINAIS, INSTALADA EM FORRO - FORNECIMENTO E INSTALAÇÃO. AF_12/2015</t>
  </si>
  <si>
    <t>Banco</t>
  </si>
  <si>
    <t>200511</t>
  </si>
  <si>
    <t>ADESIVO JATEADO PARA APLICACAO EM VIDRO TEMPERADO</t>
  </si>
  <si>
    <t>INSTALACOES HIDRAULICAS - ESGOTO</t>
  </si>
  <si>
    <t>88483</t>
  </si>
  <si>
    <t>LIMPEZA FINAL DA OBRA</t>
  </si>
  <si>
    <t>PONTO DE CONSUMO TERMINAL DE ÁGUA FRIA (SUBRAMAL) COM TUBULAÇÃO DE PVC, DN 25 MM, INSTALADO EM RAMAL DE ÁGUA, INCLUSOS RASGO E CHUMBAMENTO EM ALVENARIA. AF_12/2014</t>
  </si>
  <si>
    <t>PLANTIO DE SAMAMBAIA EM VASO VIETNAMITA</t>
  </si>
  <si>
    <t>9537</t>
  </si>
  <si>
    <t>ORÇ - 13</t>
  </si>
  <si>
    <t>88489</t>
  </si>
  <si>
    <t>INSTALACOES ELETRICAS - SINALIZACAO</t>
  </si>
  <si>
    <t>REVESTIMENTOS</t>
  </si>
  <si>
    <t>M. O.</t>
  </si>
  <si>
    <t>REVESTIMENTO DE PORCELANATO SIMILAR A PLACAS DE MADEIRA PARA JARDIM DE INVERNO - PORCELANATO CARVALHO 20 X 120 CM OU SIMILAR - COM ESPAÇADOR, REJUNTE E ARGAMASSA - (13,30M²)</t>
  </si>
  <si>
    <t>062870</t>
  </si>
  <si>
    <t>MICROFONE GOOSENECK COM BASE - FORNEC E INSTALAÇÃO</t>
  </si>
  <si>
    <t>13.1</t>
  </si>
  <si>
    <t>TOMADA BAIXA DE EMBUTIR (2 MÓDULOS), 2P+T 10 A, INCLUINDO SUPORTE E PLACA - FORNECIMENTO E INSTALAÇÃO. AF_12/2015</t>
  </si>
  <si>
    <t>93565</t>
  </si>
  <si>
    <t>m²</t>
  </si>
  <si>
    <t>m³</t>
  </si>
  <si>
    <t>IMPERMEABILIZAÇÃO</t>
  </si>
  <si>
    <t>SBC</t>
  </si>
  <si>
    <t>ORÇ - 36</t>
  </si>
  <si>
    <t>ORÇ - 37</t>
  </si>
  <si>
    <t>Und</t>
  </si>
  <si>
    <t>SERVIÇOS PRELIMINARES</t>
  </si>
  <si>
    <t>4UN. DE DIVISÓRIAS DE VIDRO TEMPERADO 8MM, EM ESTRUTURA DE ALUMÍNIO - ORÇADO CONFORME DIMENSÕES E DISPOSIÇÕES DE PROJETO - FORNECIMENTO E MONTAGEM</t>
  </si>
  <si>
    <t>REVESTIMENTO CERÂMICO PARA PAREDES INTERNAS COM PLACAS TIPO ESMALTADA EXTRA DE DIMENSÕES 20X20 CM APLICADAS EM AMBIENTES DE ÁREA MENOR QUE 5 M² NA ALTURA INTEIRA DAS PAREDES. AF_06/2014</t>
  </si>
  <si>
    <t>PINT - PINTURAS</t>
  </si>
  <si>
    <t>93572</t>
  </si>
  <si>
    <t>PINTURA</t>
  </si>
  <si>
    <t>7.1</t>
  </si>
  <si>
    <t>7.2</t>
  </si>
  <si>
    <t>7.3</t>
  </si>
  <si>
    <t>EMBUTIDO BRANCO RECUADO COM MINI DICROICA QUADRADA - MARCA NEW LINE - COD IN51301</t>
  </si>
  <si>
    <t>7.4</t>
  </si>
  <si>
    <t>7.5</t>
  </si>
  <si>
    <t>7.6</t>
  </si>
  <si>
    <t>7.7</t>
  </si>
  <si>
    <t>7.8</t>
  </si>
  <si>
    <t>REMOÇÃO DE CHAPAS E PERFIS DE DRYWALL, DE FORMA MANUAL, SEM REAPROVEITAMENTO. AF_12/2017</t>
  </si>
  <si>
    <t>90445</t>
  </si>
  <si>
    <t>MESA DE SOM JW 0803 USB (8 CANAIS COM MP3) - FORNEC. E INSTALAÇÃO</t>
  </si>
  <si>
    <t xml:space="preserve">UN </t>
  </si>
  <si>
    <t>061754</t>
  </si>
  <si>
    <t>SEDI - SERVIÇOS DIVERSOS</t>
  </si>
  <si>
    <t>PORTA DE CORRER DE VIDRO 8MM 2,20 X 2,10 M - 4 FOLHAS - COM FERRAGENS, FECHADURA, PUXADOR 2 FUROS - FORNECIMENTO COMPLETO E INSTALAÇÃO</t>
  </si>
  <si>
    <t>AZULEJISTA OU LADRILHISTA COM ENCARGOS COMPLEMENTARES</t>
  </si>
  <si>
    <t>TOMADA MÉDIA DE EMBUTIR (2 MÓDULOS), 2P+T 20 A, INCLUINDO SUPORTE E PLACA - FORNECIMENTO E INSTALAÇÃO. AF_12/2015</t>
  </si>
  <si>
    <t>SINAPI</t>
  </si>
  <si>
    <t>ART da - Obra taxa para obras e serviços acima de R$ 15.000,00</t>
  </si>
  <si>
    <t>RACK PARA EQUIPAMENTO DE SOM</t>
  </si>
  <si>
    <t>PLANTIO DE LIRIO DA PAZ EM VASO CERAMICO</t>
  </si>
  <si>
    <t>INSTALACOES ELETRICAS - DUTOS E TOMADAS</t>
  </si>
  <si>
    <t>PARE - PAREDES/PAINEIS</t>
  </si>
  <si>
    <t>PT</t>
  </si>
  <si>
    <t>Descrição</t>
  </si>
  <si>
    <t>BANCADA EM GRANITO PRETO COM FECHAMENTO FRONTAL EM MDF 15MM EM MELAMINICO BRANCO E ALUMINIO COMPOSTO EM AZUL ROYAL  - 5,00 x 0,80</t>
  </si>
  <si>
    <t>12.1</t>
  </si>
  <si>
    <t>12.2</t>
  </si>
  <si>
    <t>12.3</t>
  </si>
  <si>
    <t>12.4</t>
  </si>
  <si>
    <t>88256</t>
  </si>
  <si>
    <t>12.5</t>
  </si>
  <si>
    <t>067613</t>
  </si>
  <si>
    <t>87263</t>
  </si>
  <si>
    <t>87264</t>
  </si>
  <si>
    <t>CONDULETE ""T"" 3/4""</t>
  </si>
  <si>
    <t>DEMOLICAO E RETIRADA DE PISOS EM GERAL</t>
  </si>
  <si>
    <t>CABO DE COBRE FLEXÍVEL ISOLADO, 2,5 MM², ANTI-CHAMA 450/750 V, PARA CIRCUITOS TERMINAIS - FORNECIMENTO E INSTALAÇÃO. AF_12/2015</t>
  </si>
  <si>
    <t>88269</t>
  </si>
  <si>
    <t>91336</t>
  </si>
  <si>
    <t>ELETRODUTO RÍGIDO ROSCÁVEL, PVC, DN 25 MM (3/4"), PARA CIRCUITOS TERMINAIS, INSTALADO EM FORRO - FORNECIMENTO E INSTALAÇÃO. AF_12/2015</t>
  </si>
  <si>
    <t>6.1</t>
  </si>
  <si>
    <t>6.2</t>
  </si>
  <si>
    <t>6.3</t>
  </si>
  <si>
    <t>un</t>
  </si>
  <si>
    <t>6.4</t>
  </si>
  <si>
    <t>6.5</t>
  </si>
  <si>
    <t>6.6</t>
  </si>
  <si>
    <t>CABO UTP CAT. 6</t>
  </si>
  <si>
    <t>059436</t>
  </si>
  <si>
    <t>MÃO OBRA PARA INSTALAÇÃO DE  PORTA DE MADEIRA</t>
  </si>
  <si>
    <t>10</t>
  </si>
  <si>
    <t>11</t>
  </si>
  <si>
    <t>COMUNICAÇÃO VISUAL</t>
  </si>
  <si>
    <t>12</t>
  </si>
  <si>
    <t>13</t>
  </si>
  <si>
    <t>Código</t>
  </si>
  <si>
    <t>14</t>
  </si>
  <si>
    <t>ABRACADEIRA PARA CONDUTOR DE PVC</t>
  </si>
  <si>
    <t>15</t>
  </si>
  <si>
    <t>16</t>
  </si>
  <si>
    <t>17</t>
  </si>
  <si>
    <t>18</t>
  </si>
  <si>
    <t>19</t>
  </si>
  <si>
    <t>INSTALACOES ELETRICAS - ELETRODUTOS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</si>
  <si>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</si>
  <si>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>EQ.</t>
  </si>
  <si>
    <t>110184</t>
  </si>
  <si>
    <t>CONECTOR XLR MACHO - FORNECIMENTO E INSTALAÇAO</t>
  </si>
  <si>
    <t>19.1</t>
  </si>
  <si>
    <t>SERVENTE COM ENCARGOS COMPLEMENTARES</t>
  </si>
  <si>
    <t>SERT - SERVIÇOS TÉCNICOS</t>
  </si>
  <si>
    <t>20</t>
  </si>
  <si>
    <t>21</t>
  </si>
  <si>
    <t>CANT - CANTEIRO DE OBRAS</t>
  </si>
  <si>
    <t>BANCADA DE GRANITO, INCLUSO 1 CUBA E 1 TORNEIRA - FORNECIMENTO E INSTALAÇÃO</t>
  </si>
  <si>
    <t>REMOCAO DE VIDRO COMUM</t>
  </si>
  <si>
    <t>89957</t>
  </si>
  <si>
    <t>UN</t>
  </si>
  <si>
    <t>INSTALAÇÕES HIDROSSANITÁRIAS E ÁGUAS PLUVIAIS</t>
  </si>
  <si>
    <t>RETIRADA(S) DE:- INTERRUPTOR, TOMADA, CAMPAINHA, ETC (INCLUSIVE ESPELHO) /UN</t>
  </si>
  <si>
    <t>11.1</t>
  </si>
  <si>
    <t>11.2</t>
  </si>
  <si>
    <t>022575</t>
  </si>
  <si>
    <t>CAIXA BSA 6,5 FULL RANGE, 40W, RMS, R-2</t>
  </si>
  <si>
    <t>21.1</t>
  </si>
  <si>
    <t>21.2</t>
  </si>
  <si>
    <t>21.3</t>
  </si>
  <si>
    <t>Tipo</t>
  </si>
  <si>
    <t>GESSEIRO COM ENCARGOS COMPLEMENTARES</t>
  </si>
  <si>
    <t>ACABAMENTOS PARA FORRO (MOLDURA DE GESSO). AF_05/2017</t>
  </si>
  <si>
    <t>Total</t>
  </si>
  <si>
    <t>96369</t>
  </si>
  <si>
    <t>5.1</t>
  </si>
  <si>
    <t>5.2</t>
  </si>
  <si>
    <t>89168</t>
  </si>
  <si>
    <t>5.3</t>
  </si>
  <si>
    <t>DOCUMENTAÇÃO E SERVIÇOS TECNICOS COMPLEMENTARES</t>
  </si>
  <si>
    <t>INSTALAÇÕES ELETRICAS GERAIS</t>
  </si>
  <si>
    <t>COMP - F03</t>
  </si>
  <si>
    <t>COMP - F04</t>
  </si>
  <si>
    <t>COMP - F05</t>
  </si>
  <si>
    <t>APLICAÇÃO DE FUNDO SELADOR LÁTEX PVA EM PAREDES, UMA DEMÃO. AF_06/2014</t>
  </si>
  <si>
    <t>COMP - F06</t>
  </si>
  <si>
    <t>COMP - F07</t>
  </si>
  <si>
    <t>COMP - F08</t>
  </si>
  <si>
    <t>COMP - F09</t>
  </si>
  <si>
    <t>PLACA CEGA 4""x4""</t>
  </si>
  <si>
    <t>FORNECIMENTO E INSTALACAO DE MANTA BIDIM RT - 14</t>
  </si>
  <si>
    <t>COMP - F10</t>
  </si>
  <si>
    <t>COMP - F11</t>
  </si>
  <si>
    <t>CAIXA RETANGULAR 4" X 2" BAIXA (0,30 M DO PISO), PVC, INSTALADA EM PAREDE - FORNECIMENTO E INSTALAÇÃO. AF_12/2015</t>
  </si>
  <si>
    <t>COMP - F13</t>
  </si>
  <si>
    <t>COMP - F14</t>
  </si>
  <si>
    <t>PISO - PISOS</t>
  </si>
  <si>
    <t>COMP - F15</t>
  </si>
  <si>
    <t>COMP - F16</t>
  </si>
  <si>
    <t>COMP - F17</t>
  </si>
  <si>
    <t>COMP - F18</t>
  </si>
  <si>
    <t>COMP - F19</t>
  </si>
  <si>
    <t>18.1</t>
  </si>
  <si>
    <t>FORRO EM PLACAS DE GESSO, PARA AMBIENTES COMERCIAIS. AF_05/2017_P</t>
  </si>
  <si>
    <t>91924</t>
  </si>
  <si>
    <t>91926</t>
  </si>
  <si>
    <t>ENCARREGADO GERAL DE OBRAS COM ENCARGOS COMPLEMENTARES</t>
  </si>
  <si>
    <t>91928</t>
  </si>
  <si>
    <t>ELEMENTOS DECORATIVOS</t>
  </si>
  <si>
    <t>INSTALACOES MECANICAS - AR CONDICIONADO</t>
  </si>
  <si>
    <t>COMP - F20</t>
  </si>
  <si>
    <t>COMP - F21</t>
  </si>
  <si>
    <t>COMP - F22</t>
  </si>
  <si>
    <t>COMP - F23</t>
  </si>
  <si>
    <t>PLANTIO DE GRAMA SINTETICA PARA FORRAÇÃO</t>
  </si>
  <si>
    <t>COMP - F24</t>
  </si>
  <si>
    <t>COMP - F25</t>
  </si>
  <si>
    <t>COMP - F26</t>
  </si>
  <si>
    <t>COMP - F27</t>
  </si>
  <si>
    <t>COMP - F28</t>
  </si>
  <si>
    <t>COMP - F29</t>
  </si>
  <si>
    <t>ENGENHEIRO CIVIL DE OBRA JUNIOR COM ENCARGOS COMPLEMENTARES</t>
  </si>
  <si>
    <t>CENTRAL ALARME 24 SET.12 ENTR.+2 SET.TECLADO+2 SAIDAS PGM+1 RELE</t>
  </si>
  <si>
    <t>10.1</t>
  </si>
  <si>
    <t>Copia da SINAPI (96135) - APLICAÇÃO MANUAL DE MASSA ACRÍLICA EM PAREDES , DUAS DEMÃOS. AF_05/2017</t>
  </si>
  <si>
    <t>10.2</t>
  </si>
  <si>
    <t>LAMPADA LED MR11 MINIDICROICA 2W GU10 BIVOLT</t>
  </si>
  <si>
    <t>SOM</t>
  </si>
  <si>
    <t>FORRO E LUMINARIAS</t>
  </si>
  <si>
    <t>060439</t>
  </si>
  <si>
    <t>91939</t>
  </si>
  <si>
    <t>20.1</t>
  </si>
  <si>
    <t>20.2</t>
  </si>
  <si>
    <t>PLANTIO DE PLANTA PATA DE ELEFANTE  EM VASO CERAMICO</t>
  </si>
  <si>
    <t>20.3</t>
  </si>
  <si>
    <t>RETIRADA DE APARELHOS DE ILUMINACAO C/ REAPROVEITAMENTO DE LAMPADAS (REF. SINAPI 85332)</t>
  </si>
  <si>
    <t>COMP - F30</t>
  </si>
  <si>
    <t>COMP - F31</t>
  </si>
  <si>
    <t>ELETRODUTO FLEXÍVEL CORRUGADO, PVC, DN 25 MM (3/4"), PARA CIRCUITOS TERMINAIS, INSTALADO EM FORRO - FORNECIMENTO E INSTALAÇÃO. AF_12/2015</t>
  </si>
  <si>
    <t>COMP - F32</t>
  </si>
  <si>
    <t>Quant.</t>
  </si>
  <si>
    <t>COMP - F33</t>
  </si>
  <si>
    <t>COMP - F34</t>
  </si>
  <si>
    <t>COMP - F35</t>
  </si>
  <si>
    <t>DEMOLIÇÃO DE ALVENARIA DE BLOCO FURADO, DE FORMA MANUAL, SEM REAPROVEITAMENTO. AF_12/2017</t>
  </si>
  <si>
    <t>TOMADA ALTA DE EMBUTIR (1 MÓDULO), 2P+T 20 A, INCLUINDO SUPORTE E PLACA - FORNECIMENTO E INSTALAÇÃO. AF_12/2015</t>
  </si>
  <si>
    <t>INSTALACOES DE TELEFONE-LOGICA-CFTV-CATV</t>
  </si>
  <si>
    <t>COMP - F36</t>
  </si>
  <si>
    <t>COMP - F37</t>
  </si>
  <si>
    <t>COMP - F38</t>
  </si>
  <si>
    <t>96113</t>
  </si>
  <si>
    <t>COMP - F39</t>
  </si>
  <si>
    <t>Totais -&gt;</t>
  </si>
  <si>
    <t>91940</t>
  </si>
  <si>
    <t>91941</t>
  </si>
  <si>
    <t>BOX RETO 3/4""</t>
  </si>
  <si>
    <t>REVESTIMENTO CERÂMICO PARA PISO COM PLACAS TIPO PORCELANATO DE DIMENSÕES 60X60 CM APLICADA EM AMBIENTES DE ÁREA MAIOR QUE 10 M². AF_06/2014</t>
  </si>
  <si>
    <t>PAREDE COM PLACAS DE GESSO ACARTONADO (DRYWALL), PARA USO INTERNO - ALTURA DE 1,10m E FECHAMENTO SUPERIOR EM VIDRO INCOLOR 8mm</t>
  </si>
  <si>
    <t>CONECTOR XLR FEMEA - FORNECIMENTO E INSTALAÇAO</t>
  </si>
  <si>
    <t>4.1</t>
  </si>
  <si>
    <t>TOMADA UNIVERSAL 2P 10A-250V EM CONDULETE DE ALUMINIO</t>
  </si>
  <si>
    <t>4.2</t>
  </si>
  <si>
    <t>4.3</t>
  </si>
  <si>
    <t>COMP - F40</t>
  </si>
  <si>
    <t>4.4</t>
  </si>
  <si>
    <t>RETIRADA DE BANCADA EM GRANITO MEDINDO 200x50 cm</t>
  </si>
  <si>
    <t>96120</t>
  </si>
  <si>
    <t>Valor Unit com BDI</t>
  </si>
  <si>
    <t>LUVA DE EMENDA PARA ELETRODUTO, AÇO GALVANIZADO, DN 20 MM (3/4  ), APARENTE, INSTALADA EM TETO - FORNECIMENTO E INSTALAÇÃO. AF_11/2016_P</t>
  </si>
  <si>
    <t>91955</t>
  </si>
  <si>
    <t>Item</t>
  </si>
  <si>
    <t>ARANDELA DE MOLA 6 POLEGADAS - FORNEC. E INSTALAÇAO</t>
  </si>
  <si>
    <t>IMPERMEABILIZAÇÃO DA LAJE DE 7,37 M² COM MANTA ASFALTICA E PREPARAÇÃO PARA RECEBER GRAMA SINTETICA E FORRAÇÕES - MATERIAL E MÃO DE OBRA</t>
  </si>
  <si>
    <t>061315</t>
  </si>
  <si>
    <t>92000</t>
  </si>
  <si>
    <t>CAIXA RETANGULAR 4" X 2" ALTA (2,00 M DO PISO), PVC, INSTALADA EM PAREDE - FORNECIMENTO E INSTALAÇÃO. AF_12/2015</t>
  </si>
  <si>
    <t>92005</t>
  </si>
  <si>
    <t>SISEP.10.543</t>
  </si>
  <si>
    <t>91967</t>
  </si>
  <si>
    <t>92008</t>
  </si>
  <si>
    <t>CAIXA RETANGULAR 4" X 2" MÉDIA (1,30 M DO PISO), PVC, INSTALADA EM PAREDE - FORNECIMENTO E INSTALAÇÃO. AF_12/2015</t>
  </si>
  <si>
    <t>17.1</t>
  </si>
  <si>
    <t>INTERRUPTOR SIMPLES (2 MÓDULOS) COM 1 TOMADA DE EMBUTIR 2P+T 10 A,  INCLUINDO SUPORTE E PLACA - FORNECIMENTO E INSTALAÇÃO. AF_12/2015</t>
  </si>
  <si>
    <t>INEL - INSTALAÇÃO ELÉTRICA/ELETRIFICAÇÃO E ILUMINAÇÃO EXTERNA</t>
  </si>
  <si>
    <t>059109</t>
  </si>
  <si>
    <t>KIT DE PORTA DE MADEIRA TIPO MEXICANA, MACIÇA (PESADA OU SUPERPESADA), PADRÃO MÉDIO, 80X210CM, ESPESSURA DE 3CM, ITENS INCLUSOS: DOBRADIÇAS, MONTAGEM E INSTALAÇÃO DO BATENTE, SEM FECHADURA - FORNECIMENTO E INSTALAÇÃO. AF_08/2015</t>
  </si>
  <si>
    <t>Total do BDI</t>
  </si>
  <si>
    <t>BUCHA DE NYLON SEM ABA S10, COM PARAFUSO DE 6,10 X 65 MM EM ACO ZINCADO COM ROSCA SOBERBA, CABECA CHATA E FENDA PHILLIPS - COM MÃO DE OBRA</t>
  </si>
  <si>
    <t>MAT.</t>
  </si>
  <si>
    <t>91834</t>
  </si>
  <si>
    <t>SISEP.F11.414</t>
  </si>
  <si>
    <t>ORÇ-02</t>
  </si>
  <si>
    <t>TOMADA PARA COMPUTADOR COM CONECTOR RJ-45 COMPLETA COM TAMPA</t>
  </si>
  <si>
    <t>ORÇ-04</t>
  </si>
  <si>
    <t>92023</t>
  </si>
  <si>
    <t>ORÇ-05</t>
  </si>
  <si>
    <t>ORÇ-06</t>
  </si>
  <si>
    <t>92027</t>
  </si>
  <si>
    <t>PLANTIO DE MUDAS DE ESPADA DE SÃO JORGE EM VASO JARDINEIRA - FLOREIRA</t>
  </si>
  <si>
    <t>BANCADA GRANITO CINZA POLIDO 1,20 X 0,55M, INCL. CUBA DE EMBUTIR DE INOX E TORNEIRA DE MESA - FORNEC. E INSTALAÇÃO. AF_12/2013</t>
  </si>
  <si>
    <t>74209/001</t>
  </si>
  <si>
    <t>053149</t>
  </si>
  <si>
    <t>3.1</t>
  </si>
  <si>
    <t>3.2</t>
  </si>
  <si>
    <t>3.3</t>
  </si>
  <si>
    <t>3.4</t>
  </si>
  <si>
    <t>91993</t>
  </si>
  <si>
    <t>3.5</t>
  </si>
  <si>
    <t>3.6</t>
  </si>
  <si>
    <t>91996</t>
  </si>
  <si>
    <t>SERP - SERVIÇOS PRELIMINARES</t>
  </si>
  <si>
    <t>CONFECÇÃO E INSTALAÇÃO DE DIVISÓRIA DE VIDRO COM MICROPERSIANA - INCLUINDO PORTAS DE ABRIR DE 80CM - CONFORME DIMENSÕES DE PROJETOS.</t>
  </si>
  <si>
    <t>PLACAS DE FORRO MODULAR TILE 625x625MM - PERFURADO- COR BRANCA - AS COM MÃO DE OBRA PARA COLOCAÇÃO (m²)</t>
  </si>
  <si>
    <t>ALUGUEL DE CAÇAMBA POR 7 DIAS/UN.</t>
  </si>
  <si>
    <t>73932/001</t>
  </si>
  <si>
    <t>SERRALHEIRO COM ENCARGOS COMPLEMENTARES</t>
  </si>
  <si>
    <t>INSTALACOES ELETRICAS - LUMINARIAS</t>
  </si>
  <si>
    <t>022109</t>
  </si>
  <si>
    <t>APLICAÇÃO MANUAL DE PINTURA COM TINTA LÁTEX ACRÍLICA EM PAREDES, DUAS DEMÃOS. AF_06/2014</t>
  </si>
  <si>
    <t>INFRAESTRUTURA E REDES</t>
  </si>
  <si>
    <t>83665</t>
  </si>
  <si>
    <t>PLANTIO DE CASCA DE PINUS SECA PARA FORRAÇÃO</t>
  </si>
  <si>
    <t>91863</t>
  </si>
  <si>
    <t>CABO DE COBRE FLEXÍVEL ISOLADO, 4 MM², ANTI-CHAMA 450/750 V, PARA CIRCUITOS TERMINAIS - FORNECIMENTO E INSTALAÇÃO. AF_12/2015</t>
  </si>
  <si>
    <t>16.1</t>
  </si>
  <si>
    <t>RASGO EM CONTRAPISO PARA RAMAIS/ DISTRIBUIÇÃO COM DIÂMETROS MAIORES QUE 40 MM E MENORES OU IGUAIS A 75 MM. AF_05/2015</t>
  </si>
  <si>
    <t>AR CONDICIONADO</t>
  </si>
  <si>
    <t>070568</t>
  </si>
  <si>
    <t>DEMOLICOES</t>
  </si>
  <si>
    <t>ESQUADRIAS</t>
  </si>
  <si>
    <t>COMP - 01</t>
  </si>
  <si>
    <t>DISJUNTOR BIPOLAR TIPO DIN, CORRENTE NOMINAL DE 20A - FORNECIMENTO E INSTALAÇÃO. AF_04/2016</t>
  </si>
  <si>
    <t>COMP - 02</t>
  </si>
  <si>
    <t>PAISAGISMO</t>
  </si>
  <si>
    <t>GRADE DE FERRO EM BARRA CHATA 3/16"</t>
  </si>
  <si>
    <t>Material</t>
  </si>
  <si>
    <t>LIMPEZA</t>
  </si>
  <si>
    <t>ESQV - ESQUADRIAS/FERRAGENS/VIDROS</t>
  </si>
  <si>
    <t>PORTA EM PVC, SANFONADA - FORNECIMENTO E INSTALAÇÃO.</t>
  </si>
  <si>
    <t>INES - INSTALAÇÕES ESPECIAIS</t>
  </si>
  <si>
    <t>RETIRADA(S) DE:- REGISTRO (GAVETA OU PRESSAO) ATE 2" /UN</t>
  </si>
  <si>
    <t>SISTEMA ALARME-BOTAO ALTURA 1,10m</t>
  </si>
  <si>
    <t>2.1</t>
  </si>
  <si>
    <t>91890</t>
  </si>
  <si>
    <t>2.2</t>
  </si>
  <si>
    <t>PLACAS DE  ORIENTAÇÃO - COMUNICAÇÃO VISUAL</t>
  </si>
  <si>
    <t>2.3</t>
  </si>
  <si>
    <t>2.4</t>
  </si>
  <si>
    <t>2.5</t>
  </si>
  <si>
    <t>97064</t>
  </si>
  <si>
    <t>2.6</t>
  </si>
  <si>
    <t>2.7</t>
  </si>
  <si>
    <t>2.9</t>
  </si>
  <si>
    <t>AMPLIFICADOR POWER 1600 - FORNECIMENTO E INSTALAÇÃO</t>
  </si>
  <si>
    <t>INTERRUPTOR PARALELO (1 MÓDULO), 10A/250V, INCLUINDO SUPORTE E PLACA - FORNECIMENTO E INSTALAÇÃO. AF_12/2015</t>
  </si>
  <si>
    <t>PLANTIO DE SEIXO BRANCO PARA FORRAÇÃO</t>
  </si>
  <si>
    <t>REVE - REVESTIMENTO E TRATAMENTO DE SUPERFÍCIES</t>
  </si>
  <si>
    <t>(COMPOSIÇÃO REPRESENTATIVA) DO SERVIÇO DE ALVENARIA DE VEDAÇÃO DE BLOCOS VAZADOS DE CERÂMICA DE 9X19X19CM (ESPESSURA 9CM), PARA EDIFICAÇÃO HABITACIONAL UNIFAMILIAR (CASA) E EDIFICAÇÃO PÚBLICA PADRÃO. AF_11/2014</t>
  </si>
  <si>
    <t>RELOCAÇÃO DE AR CONDICIONADO EXISTENTE - CONFORME PROJETO - FORNEC. MATERIAIS E MÃO DE OBRA</t>
  </si>
  <si>
    <t>REMOCAO MANUAL DE ENTULHO (REF. SINAPI 85387)</t>
  </si>
  <si>
    <t>INHI - INSTALAÇÕES HIDROS SANITÁRIAS</t>
  </si>
  <si>
    <t>ALARME</t>
  </si>
  <si>
    <t>EMBUTIDO BRANCO NEW PICTURE 62 CM COM LED INTEGRADO 6W 2700K - MARCA NEW LINE</t>
  </si>
  <si>
    <t>DESMOBILIZAÇÃO</t>
  </si>
  <si>
    <t>DROP - DRENAGEM/OBRAS DE CONTENÇÃO / POÇOS DE VISITA E CAIXAS</t>
  </si>
  <si>
    <t>MOBILIÁRIO</t>
  </si>
  <si>
    <t>2.10</t>
  </si>
  <si>
    <t>2.11</t>
  </si>
  <si>
    <t>2.12</t>
  </si>
  <si>
    <t>2.13</t>
  </si>
  <si>
    <t>MONTAGEM E DESMONTAGEM DE ANDAIME TUBULAR TIPO TORRE (EXCLUSIVE ANDAIME E LIMPEZA). AF_11/2017</t>
  </si>
  <si>
    <t>2.14</t>
  </si>
  <si>
    <t>95753</t>
  </si>
  <si>
    <t>2.15</t>
  </si>
  <si>
    <t>15.1</t>
  </si>
  <si>
    <t>15.2</t>
  </si>
  <si>
    <t>TOMADA BAIXA DE EMBUTIR (1 MÓDULO), 2P+T 10 A, INCLUINDO SUPORTE E PLACA - FORNECIMENTO E INSTALAÇÃO. AF_12/2015</t>
  </si>
  <si>
    <t>90776</t>
  </si>
  <si>
    <t>Total sem BDI</t>
  </si>
  <si>
    <t>PAVI - PAVIMENTAÇÃO</t>
  </si>
  <si>
    <t>85421</t>
  </si>
  <si>
    <t>TOTEM COM 4 TOMADAS, 3 PINOS E 2 TOMADAS USB</t>
  </si>
  <si>
    <t>MAT</t>
  </si>
  <si>
    <t>Valor Unit</t>
  </si>
  <si>
    <t>9.1</t>
  </si>
  <si>
    <t xml:space="preserve">TRIBUNAL REGIONAL DO TRABALHO </t>
  </si>
  <si>
    <t>24° REGIÃO  - MATO GROSSO DO SUL</t>
  </si>
  <si>
    <t xml:space="preserve">GABINETE DE MANUTENÇÃO E PROJETOS  </t>
  </si>
  <si>
    <r>
      <t xml:space="preserve">OBRA: </t>
    </r>
    <r>
      <rPr>
        <sz val="9"/>
        <color indexed="8"/>
        <rFont val="Calibri"/>
        <family val="2"/>
      </rPr>
      <t>REFORMA DO FORUM TRABALHISTA SENADOR RAMEZ TEBET</t>
    </r>
  </si>
  <si>
    <r>
      <t>LOCAL:</t>
    </r>
    <r>
      <rPr>
        <sz val="9"/>
        <color indexed="8"/>
        <rFont val="Calibri"/>
        <family val="2"/>
      </rPr>
      <t xml:space="preserve"> RUA JORNALISTA BELIZARIO LIMA, 418, VILA GLÓRIA - CEP 79004-270 - CAMPO GRANDE - MS</t>
    </r>
  </si>
  <si>
    <t xml:space="preserve">BDI OBRAS E EDIFICAÇÕES: 26,62%  </t>
  </si>
  <si>
    <t xml:space="preserve">BDI MATERIAIS E EQUIP: 9,98%  </t>
  </si>
  <si>
    <t>SBC - 07/2018 - Mato Grosso do Sul</t>
  </si>
  <si>
    <t>DESONERADA</t>
  </si>
  <si>
    <t>Valor Unit Sem BDI</t>
  </si>
  <si>
    <t>% DO BDI</t>
  </si>
  <si>
    <t xml:space="preserve">SUBCONTRATAÇÃO </t>
  </si>
  <si>
    <t>SIM</t>
  </si>
  <si>
    <t>VALOR</t>
  </si>
  <si>
    <t>VIABILIDADE</t>
  </si>
  <si>
    <t xml:space="preserve">NÃO </t>
  </si>
  <si>
    <t xml:space="preserve">SINAPI - 07/2018 - Mato Grosso do Sul
</t>
  </si>
  <si>
    <t>Total Subcont. -&gt;</t>
  </si>
  <si>
    <t>Etapa</t>
  </si>
  <si>
    <t xml:space="preserve"> 1 </t>
  </si>
  <si>
    <t>24.174,37</t>
  </si>
  <si>
    <t>Composição</t>
  </si>
  <si>
    <t xml:space="preserve"> 1.1 </t>
  </si>
  <si>
    <t xml:space="preserve"> LT.309 </t>
  </si>
  <si>
    <t>178,34</t>
  </si>
  <si>
    <t>Insumo da Composição</t>
  </si>
  <si>
    <t>ART/RRT da - Obra taxa para obras e serviços acima de R$ 15.000,00</t>
  </si>
  <si>
    <t>Taxas</t>
  </si>
  <si>
    <t>1,0</t>
  </si>
  <si>
    <t>M.O sem L.S. =&gt;</t>
  </si>
  <si>
    <t>0,00</t>
  </si>
  <si>
    <t>L.S. =&gt;</t>
  </si>
  <si>
    <t>M.O com L.S. =&gt;</t>
  </si>
  <si>
    <t>Valor do BDI =&gt;</t>
  </si>
  <si>
    <t>47,47</t>
  </si>
  <si>
    <t>Valor com BDI =&gt;</t>
  </si>
  <si>
    <t>225,81</t>
  </si>
  <si>
    <t>Quantidade =&gt;</t>
  </si>
  <si>
    <t>Preço Total =&gt;</t>
  </si>
  <si>
    <t xml:space="preserve"> 1.2 </t>
  </si>
  <si>
    <t xml:space="preserve"> 93565 </t>
  </si>
  <si>
    <t>12.433,06</t>
  </si>
  <si>
    <t>Composição Auxiliar</t>
  </si>
  <si>
    <t xml:space="preserve"> 93557 </t>
  </si>
  <si>
    <t>EPI (ENCARGOS COMPLEMENTARES) - MENSALISTA</t>
  </si>
  <si>
    <t>0,05</t>
  </si>
  <si>
    <t>149,36</t>
  </si>
  <si>
    <t xml:space="preserve"> 95415 </t>
  </si>
  <si>
    <t>CURSO DE CAPACITAÇÃO PARA ENGENHEIRO CIVIL DE OBRA JÚNIOR (ENCARGOS COMPLEMENTARES) - MENSALISTA</t>
  </si>
  <si>
    <t>111,39</t>
  </si>
  <si>
    <t xml:space="preserve"> 00040811 </t>
  </si>
  <si>
    <t>ENGENHEIRO CIVIL DE OBRA JUNIOR (MENSALISTA)</t>
  </si>
  <si>
    <t>Mão de Obra</t>
  </si>
  <si>
    <t>12.241,03</t>
  </si>
  <si>
    <t xml:space="preserve"> 00040863 </t>
  </si>
  <si>
    <t>EXAMES - MENSALISTA (ENCARGOS COMPLEMENTARES) (COLETADO CAIXA)</t>
  </si>
  <si>
    <t>69,24</t>
  </si>
  <si>
    <t xml:space="preserve"> 00040864 </t>
  </si>
  <si>
    <t>SEGURO - MENSALISTA (ENCARGOS COMPLEMENTARES) (COLETADO CAIXA)</t>
  </si>
  <si>
    <t>3,94</t>
  </si>
  <si>
    <t>12.352,42</t>
  </si>
  <si>
    <t>3.309,68</t>
  </si>
  <si>
    <t>15.742,74</t>
  </si>
  <si>
    <t xml:space="preserve"> 1.3 </t>
  </si>
  <si>
    <t xml:space="preserve"> 93572 </t>
  </si>
  <si>
    <t>3.930,67</t>
  </si>
  <si>
    <t xml:space="preserve"> 95422 </t>
  </si>
  <si>
    <t>CURSO DE CAPACITAÇÃO PARA ENCARREGADO GERAL DE OBRAS (ENCARGOS COMPLEMENTARES) - MENSALISTA</t>
  </si>
  <si>
    <t>43,15</t>
  </si>
  <si>
    <t xml:space="preserve"> 00040862 </t>
  </si>
  <si>
    <t>ALIMENTACAO - MENSALISTA (ENCARGOS COMPLEMENTARES) (COLETADO CAIXA)</t>
  </si>
  <si>
    <t>337,01</t>
  </si>
  <si>
    <t xml:space="preserve"> 00040818 </t>
  </si>
  <si>
    <t>ENCARREGADO GERAL DE OBRAS (MENSALISTA)</t>
  </si>
  <si>
    <t>3.319,82</t>
  </si>
  <si>
    <t xml:space="preserve"> 00040861 </t>
  </si>
  <si>
    <t>TRANSPORTE - MENSALISTA (ENCARGOS COMPLEMENTARES) (COLETADO CAIXA)</t>
  </si>
  <si>
    <t>150,05</t>
  </si>
  <si>
    <t>3.362,97</t>
  </si>
  <si>
    <t>1.046,34</t>
  </si>
  <si>
    <t>4.977,01</t>
  </si>
  <si>
    <t xml:space="preserve"> 1.4 </t>
  </si>
  <si>
    <t xml:space="preserve"> COMP - F38 </t>
  </si>
  <si>
    <t>2.550,00</t>
  </si>
  <si>
    <t xml:space="preserve"> ORÇ - 50 </t>
  </si>
  <si>
    <t>PLANO DE GERENCIAMENTO DE RESIDUOS SOLIDOS</t>
  </si>
  <si>
    <t>678,81</t>
  </si>
  <si>
    <t>3.228,81</t>
  </si>
  <si>
    <t xml:space="preserve"> 2 </t>
  </si>
  <si>
    <t>7.877,84</t>
  </si>
  <si>
    <t xml:space="preserve"> 2.1 </t>
  </si>
  <si>
    <t xml:space="preserve"> 74209/001 </t>
  </si>
  <si>
    <t>304,85</t>
  </si>
  <si>
    <t xml:space="preserve"> 88316 </t>
  </si>
  <si>
    <t>2,0</t>
  </si>
  <si>
    <t>12,98</t>
  </si>
  <si>
    <t xml:space="preserve"> 88262 </t>
  </si>
  <si>
    <t>CARPINTEIRO DE FORMAS COM ENCARGOS COMPLEMENTARES</t>
  </si>
  <si>
    <t>15,91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</si>
  <si>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</si>
  <si>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</si>
  <si>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</si>
  <si>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0,01</t>
  </si>
  <si>
    <t>233,49</t>
  </si>
  <si>
    <t xml:space="preserve"> 00004491 </t>
  </si>
  <si>
    <t>PECA DE MADEIRA NATIVA / REGIONAL 7,5 X 7,5CM (3X3) NAO APARELHADA (P/FORMA)</t>
  </si>
  <si>
    <t>4,0</t>
  </si>
  <si>
    <t>4,71</t>
  </si>
  <si>
    <t xml:space="preserve"> 00004813 </t>
  </si>
  <si>
    <t>PLACA DE OBRA (PARA CONSTRUCAO CIVIL) EM CHAPA GALVANIZADA *N. 22*, DE *2,0 X 1,125* M</t>
  </si>
  <si>
    <t>237,50</t>
  </si>
  <si>
    <t xml:space="preserve"> 00005075 </t>
  </si>
  <si>
    <t>PREGO DE ACO POLIDO COM CABECA 18 X 30 (2 3/4 X 10)</t>
  </si>
  <si>
    <t>KG</t>
  </si>
  <si>
    <t>0,11</t>
  </si>
  <si>
    <t>10,17</t>
  </si>
  <si>
    <t xml:space="preserve"> 00004417 </t>
  </si>
  <si>
    <t>SARRAFO DE MADEIRA NAO APARELHADA *2,5 X 7* CM, MACARANDUBA, ANGELIM OU EQUIVALENTE DA REGIAO</t>
  </si>
  <si>
    <t>3,20</t>
  </si>
  <si>
    <t>29,88</t>
  </si>
  <si>
    <t>81,15</t>
  </si>
  <si>
    <t>386,00</t>
  </si>
  <si>
    <t>2,24</t>
  </si>
  <si>
    <t>864,64</t>
  </si>
  <si>
    <t xml:space="preserve"> 2.2 </t>
  </si>
  <si>
    <t xml:space="preserve"> 97622 </t>
  </si>
  <si>
    <t>33,77</t>
  </si>
  <si>
    <t>2,3248</t>
  </si>
  <si>
    <t xml:space="preserve"> 88309 </t>
  </si>
  <si>
    <t>PEDREIRO COM ENCARGOS COMPLEMENTARES</t>
  </si>
  <si>
    <t>0,225</t>
  </si>
  <si>
    <t>16,00</t>
  </si>
  <si>
    <t>23,21</t>
  </si>
  <si>
    <t>8,98</t>
  </si>
  <si>
    <t>42,75</t>
  </si>
  <si>
    <t>44,76</t>
  </si>
  <si>
    <t>1.913,49</t>
  </si>
  <si>
    <t xml:space="preserve"> 2.3 </t>
  </si>
  <si>
    <t xml:space="preserve"> 97638 </t>
  </si>
  <si>
    <t>5,38</t>
  </si>
  <si>
    <t>0,2329</t>
  </si>
  <si>
    <t xml:space="preserve"> 88278 </t>
  </si>
  <si>
    <t>MONTADOR DE ESTRUTURA METÁLICA COM ENCARGOS COMPLEMENTARES</t>
  </si>
  <si>
    <t>0,1186</t>
  </si>
  <si>
    <t>19,93</t>
  </si>
  <si>
    <t>3,92</t>
  </si>
  <si>
    <t>1,43</t>
  </si>
  <si>
    <t>6,81</t>
  </si>
  <si>
    <t>46,56</t>
  </si>
  <si>
    <t>317,07</t>
  </si>
  <si>
    <t xml:space="preserve"> 2.4 </t>
  </si>
  <si>
    <t xml:space="preserve"> 97644 </t>
  </si>
  <si>
    <t>5,45</t>
  </si>
  <si>
    <t>0,2582</t>
  </si>
  <si>
    <t>0,1315</t>
  </si>
  <si>
    <t>3,83</t>
  </si>
  <si>
    <t>1,45</t>
  </si>
  <si>
    <t>6,90</t>
  </si>
  <si>
    <t>13,44</t>
  </si>
  <si>
    <t>92,73</t>
  </si>
  <si>
    <t xml:space="preserve"> 2.5 </t>
  </si>
  <si>
    <t xml:space="preserve"> 85421 </t>
  </si>
  <si>
    <t>9,62</t>
  </si>
  <si>
    <t>0,2</t>
  </si>
  <si>
    <t xml:space="preserve"> 88325 </t>
  </si>
  <si>
    <t>VIDRACEIRO COM ENCARGOS COMPLEMENTARES</t>
  </si>
  <si>
    <t>0,5</t>
  </si>
  <si>
    <t>14,06</t>
  </si>
  <si>
    <t>6,72</t>
  </si>
  <si>
    <t>2,56</t>
  </si>
  <si>
    <t>12,18</t>
  </si>
  <si>
    <t>1,2</t>
  </si>
  <si>
    <t>14,61</t>
  </si>
  <si>
    <t xml:space="preserve"> 2.6 </t>
  </si>
  <si>
    <t xml:space="preserve"> 97645 </t>
  </si>
  <si>
    <t>16,01</t>
  </si>
  <si>
    <t>0,7156</t>
  </si>
  <si>
    <t>0,3643</t>
  </si>
  <si>
    <t xml:space="preserve"> 00042013 </t>
  </si>
  <si>
    <t>CABO DE ACO GALVANIZADO, DIAMETRO 9,53 MM (3/8"), COM ALMA DE FIBRA 6 X 25 F (COLETADO CAIXA)</t>
  </si>
  <si>
    <t>0,0984</t>
  </si>
  <si>
    <t>9,32</t>
  </si>
  <si>
    <t>10,64</t>
  </si>
  <si>
    <t>4,26</t>
  </si>
  <si>
    <t>20,27</t>
  </si>
  <si>
    <t>4,18</t>
  </si>
  <si>
    <t>84,72</t>
  </si>
  <si>
    <t xml:space="preserve"> 2.7 </t>
  </si>
  <si>
    <t xml:space="preserve"> COMP - F03 </t>
  </si>
  <si>
    <t>46,72</t>
  </si>
  <si>
    <t>3,6</t>
  </si>
  <si>
    <t>31,82</t>
  </si>
  <si>
    <t>12,43</t>
  </si>
  <si>
    <t>59,15</t>
  </si>
  <si>
    <t>15,0</t>
  </si>
  <si>
    <t>887,25</t>
  </si>
  <si>
    <t>Insumo</t>
  </si>
  <si>
    <t xml:space="preserve"> 2.9 </t>
  </si>
  <si>
    <t xml:space="preserve"> ORÇ-02 </t>
  </si>
  <si>
    <t>1,00</t>
  </si>
  <si>
    <t>64,73</t>
  </si>
  <si>
    <t>17,23</t>
  </si>
  <si>
    <t>81,96</t>
  </si>
  <si>
    <t xml:space="preserve"> 2.10 </t>
  </si>
  <si>
    <t xml:space="preserve"> 97064 </t>
  </si>
  <si>
    <t>15,94</t>
  </si>
  <si>
    <t>0,1</t>
  </si>
  <si>
    <t xml:space="preserve"> 91120 </t>
  </si>
  <si>
    <t>TRANSPORTE HORIZONTAL, TUBOS DE AÇO CARBONO LEVE OU MÉDIO, PRETO OU GALVANIZADO, COM DIÂMETRO MAIOR QUE 40 MM E MENOR OU IGUAL A 65 MM, MANUAL, 30M. AF_06/2015</t>
  </si>
  <si>
    <t>13,4</t>
  </si>
  <si>
    <t>0,35</t>
  </si>
  <si>
    <t>11,98</t>
  </si>
  <si>
    <t>4,24</t>
  </si>
  <si>
    <t>20,18</t>
  </si>
  <si>
    <t>80,72</t>
  </si>
  <si>
    <t xml:space="preserve"> ORÇ - 36 </t>
  </si>
  <si>
    <t>213,33</t>
  </si>
  <si>
    <t>56,78</t>
  </si>
  <si>
    <t>270,11</t>
  </si>
  <si>
    <t>6,0</t>
  </si>
  <si>
    <t>1.620,66</t>
  </si>
  <si>
    <t xml:space="preserve"> 2.11 </t>
  </si>
  <si>
    <t xml:space="preserve"> COMP - F04 </t>
  </si>
  <si>
    <t>24,69</t>
  </si>
  <si>
    <t xml:space="preserve"> 88267 </t>
  </si>
  <si>
    <t>ENCANADOR OU BOMBEIRO HIDRÁULICO COM ENCARGOS COMPLEMENTARES</t>
  </si>
  <si>
    <t>1,1</t>
  </si>
  <si>
    <t>16,57</t>
  </si>
  <si>
    <t xml:space="preserve"> 88248 </t>
  </si>
  <si>
    <t>AUXILIAR DE ENCANADOR OU BOMBEIRO HIDRÁULICO COM ENCARGOS COMPLEMENTARES</t>
  </si>
  <si>
    <t>12,94</t>
  </si>
  <si>
    <t>18,07</t>
  </si>
  <si>
    <t>6,57</t>
  </si>
  <si>
    <t>31,26</t>
  </si>
  <si>
    <t>62,52</t>
  </si>
  <si>
    <t xml:space="preserve"> 2.12 </t>
  </si>
  <si>
    <t xml:space="preserve"> COMP - F05 </t>
  </si>
  <si>
    <t>14,14</t>
  </si>
  <si>
    <t>0,6</t>
  </si>
  <si>
    <t>0,3975</t>
  </si>
  <si>
    <t>10,01</t>
  </si>
  <si>
    <t>3,76</t>
  </si>
  <si>
    <t>17,90</t>
  </si>
  <si>
    <t>35,80</t>
  </si>
  <si>
    <t xml:space="preserve"> 2.13 </t>
  </si>
  <si>
    <t xml:space="preserve"> COMP - F06 </t>
  </si>
  <si>
    <t>1,32</t>
  </si>
  <si>
    <t xml:space="preserve"> 88264 </t>
  </si>
  <si>
    <t>ELETRICISTA COM ENCARGOS COMPLEMENTARES</t>
  </si>
  <si>
    <t>0,08</t>
  </si>
  <si>
    <t>16,55</t>
  </si>
  <si>
    <t>0,99</t>
  </si>
  <si>
    <t>1,67</t>
  </si>
  <si>
    <t>8,0</t>
  </si>
  <si>
    <t>13,36</t>
  </si>
  <si>
    <t xml:space="preserve"> 2.14 </t>
  </si>
  <si>
    <t xml:space="preserve"> SISEP.F11.414 </t>
  </si>
  <si>
    <t>4,13</t>
  </si>
  <si>
    <t>0,25</t>
  </si>
  <si>
    <t>3,10</t>
  </si>
  <si>
    <t>1,09</t>
  </si>
  <si>
    <t>5,22</t>
  </si>
  <si>
    <t>24,0</t>
  </si>
  <si>
    <t>125,28</t>
  </si>
  <si>
    <t xml:space="preserve"> 2.15 </t>
  </si>
  <si>
    <t xml:space="preserve"> 022575 </t>
  </si>
  <si>
    <t>54,57</t>
  </si>
  <si>
    <t>2,764</t>
  </si>
  <si>
    <t>1,169</t>
  </si>
  <si>
    <t>38,29</t>
  </si>
  <si>
    <t>14,52</t>
  </si>
  <si>
    <t>69,09</t>
  </si>
  <si>
    <t>24,36</t>
  </si>
  <si>
    <t>1.683,03</t>
  </si>
  <si>
    <t xml:space="preserve"> 3 </t>
  </si>
  <si>
    <t xml:space="preserve"> 3.1 </t>
  </si>
  <si>
    <t xml:space="preserve"> 96369 </t>
  </si>
  <si>
    <t>146,16</t>
  </si>
  <si>
    <t>0,2637</t>
  </si>
  <si>
    <t>1,0549</t>
  </si>
  <si>
    <t xml:space="preserve"> 00039413 </t>
  </si>
  <si>
    <t>CHAPA DE GESSO ACARTONADO, STANDARD (ST), COR BRANCA, E = 12,5 MM, 1200 X 2400 MM (L X C)</t>
  </si>
  <si>
    <t>4,212</t>
  </si>
  <si>
    <t>16,99</t>
  </si>
  <si>
    <t xml:space="preserve"> 00039431 </t>
  </si>
  <si>
    <t>FITA DE PAPEL MICROPERFURADO, 50 X 150 MM, PARA TRATAMENTO DE JUNTAS DE CHAPA DE GESSO PARA DRYWALL</t>
  </si>
  <si>
    <t>2,5027</t>
  </si>
  <si>
    <t>0,19</t>
  </si>
  <si>
    <t xml:space="preserve"> 00039432 </t>
  </si>
  <si>
    <t>FITA DE PAPEL REFORCADA COM LAMINA DE METAL PARA REFORCO DE CANTOS DE CHAPA DE GESSO PARA DRYWALL</t>
  </si>
  <si>
    <t>1,5851</t>
  </si>
  <si>
    <t>2,51</t>
  </si>
  <si>
    <t xml:space="preserve"> 00039434 </t>
  </si>
  <si>
    <t>MASSA DE REJUNTE EM PO PARA DRYWALL, A BASE DE GESSO, SECAGEM RAPIDA, PARA TRATAMENTO DE JUNTAS DE CHAPA DE GESSO (COM ADICAO DE AGUA)</t>
  </si>
  <si>
    <t>Equipamento</t>
  </si>
  <si>
    <t>1,0327</t>
  </si>
  <si>
    <t>3,38</t>
  </si>
  <si>
    <t xml:space="preserve"> 00039435 </t>
  </si>
  <si>
    <t>PARAFUSO DRY WALL, EM ACO FOSFATIZADO, CABECA TROMBETA E PONTA AGULHA (TA), COMPRIMENTO 25 MM</t>
  </si>
  <si>
    <t>20,0077</t>
  </si>
  <si>
    <t xml:space="preserve"> 00039437 </t>
  </si>
  <si>
    <t>PARAFUSO DRY WALL, EM ACO FOSFATIZADO, CABECA TROMBETA E PONTA AGULHA (TA), COMPRIMENTO 45 MM</t>
  </si>
  <si>
    <t>0,12</t>
  </si>
  <si>
    <t xml:space="preserve"> 00039443 </t>
  </si>
  <si>
    <t>PARAFUSO DRY WALL, EM ACO ZINCADO, CABECA LENTILHA E PONTA BROCA (LB), LARGURA 4,2 MM, COMPRIMENTO 13 MM</t>
  </si>
  <si>
    <t>0,9149</t>
  </si>
  <si>
    <t xml:space="preserve"> 00039419 </t>
  </si>
  <si>
    <t>PERFIL GUIA, FORMATO U, EM ACO ZINCADO, PARA ESTRUTURA PAREDE DRYWALL, E = 0,5 MM, 70 X 3000 MM (L X C)</t>
  </si>
  <si>
    <t>1,8187</t>
  </si>
  <si>
    <t xml:space="preserve"> 00039422 </t>
  </si>
  <si>
    <t>PERFIL MONTANTE, FORMATO C, EM ACO ZINCADO, PARA ESTRUTURA PAREDE DRYWALL, E = 0,5 MM, 70 X 3000 MM (L X C)</t>
  </si>
  <si>
    <t>5,7999</t>
  </si>
  <si>
    <t>4,84</t>
  </si>
  <si>
    <t xml:space="preserve"> 00037586 </t>
  </si>
  <si>
    <t>PINO DE ACO COM ARRUELA CONICA, DIAMETRO ARRUELA = *23* MM E COMP HASTE = *27* MM (ACAO INDIRETA)</t>
  </si>
  <si>
    <t>CENTO</t>
  </si>
  <si>
    <t>0,0581</t>
  </si>
  <si>
    <t>50,34</t>
  </si>
  <si>
    <t>18,98</t>
  </si>
  <si>
    <t>38,90</t>
  </si>
  <si>
    <t>185,06</t>
  </si>
  <si>
    <t>72,66</t>
  </si>
  <si>
    <t>13.446,45</t>
  </si>
  <si>
    <t xml:space="preserve"> 3.2 </t>
  </si>
  <si>
    <t xml:space="preserve"> 89168 </t>
  </si>
  <si>
    <t>58,29</t>
  </si>
  <si>
    <t xml:space="preserve"> 87495 </t>
  </si>
  <si>
    <t>ALVENARIA DE VEDAÇÃO DE BLOCOS CERÂMICOS FURADOS NA HORIZONTAL DE 9X19X19CM (ESPESSURA 9CM) DE PAREDES COM ÁREA LÍQUIDA MENOR QUE 6M² SEM VÃOS E ARGAMASSA DE ASSENTAMENTO COM PREPARO EM BETONEIRA. AF_06/2014</t>
  </si>
  <si>
    <t>0,2334</t>
  </si>
  <si>
    <t>59,44</t>
  </si>
  <si>
    <t xml:space="preserve"> 87503 </t>
  </si>
  <si>
    <t>ALVENARIA DE VEDAÇÃO DE BLOCOS CERÂMICOS FURADOS NA HORIZONTAL DE 9X19X19CM (ESPESSURA 9CM) DE PAREDES COM ÁREA LÍQUIDA MAIOR OU IGUAL A 6M² SEM VÃOS E ARGAMASSA DE ASSENTAMENTO COM PREPARO EM BETONEIRA. AF_06/2014</t>
  </si>
  <si>
    <t>0,2028</t>
  </si>
  <si>
    <t>51,47</t>
  </si>
  <si>
    <t xml:space="preserve"> 87511 </t>
  </si>
  <si>
    <t>ALVENARIA DE VEDAÇÃO DE BLOCOS CERÂMICOS FURADOS NA HORIZONTAL DE 9X19X19CM (ESPESSURA 9CM) DE PAREDES COM ÁREA LÍQUIDA MENOR QUE 6M² COM VÃOS E ARGAMASSA DE ASSENTAMENTO COM PREPARO EM BETONEIRA. AF_06/2014</t>
  </si>
  <si>
    <t>0,247</t>
  </si>
  <si>
    <t>66,19</t>
  </si>
  <si>
    <t xml:space="preserve"> 87519 </t>
  </si>
  <si>
    <t>ALVENARIA DE VEDAÇÃO DE BLOCOS CERÂMICOS FURADOS NA HORIZONTAL DE 9X19X19CM (ESPESSURA 9CM) DE PAREDES COM ÁREA LÍQUIDA MAIOR OU IGUAL A 6M² COM VÃOS E ARGAMASSA DE ASSENTAMENTO COM PREPARO EM BETONEIRA. AF_06/2014</t>
  </si>
  <si>
    <t>0,3168</t>
  </si>
  <si>
    <t>55,73</t>
  </si>
  <si>
    <t>27,53</t>
  </si>
  <si>
    <t>15,51</t>
  </si>
  <si>
    <t>73,80</t>
  </si>
  <si>
    <t>21,98</t>
  </si>
  <si>
    <t>1.622,12</t>
  </si>
  <si>
    <t xml:space="preserve"> 3.3 </t>
  </si>
  <si>
    <t xml:space="preserve"> COMP - 01 </t>
  </si>
  <si>
    <t>444,28</t>
  </si>
  <si>
    <t>0,882</t>
  </si>
  <si>
    <t>0,2205</t>
  </si>
  <si>
    <t xml:space="preserve"> SISEP.12.253 </t>
  </si>
  <si>
    <t>PAINEL DE VIDRO TEMPERADO 8MM, EM ESTRUTURA DE ALUMÍNIO - FORNECIMENTO E MONTAGEM</t>
  </si>
  <si>
    <t>620,76</t>
  </si>
  <si>
    <t>0,0486</t>
  </si>
  <si>
    <t>1,5209</t>
  </si>
  <si>
    <t>3,9819</t>
  </si>
  <si>
    <t>0,8076</t>
  </si>
  <si>
    <t>35,40</t>
  </si>
  <si>
    <t>118,26</t>
  </si>
  <si>
    <t>562,54</t>
  </si>
  <si>
    <t>10,68</t>
  </si>
  <si>
    <t>6.007,92</t>
  </si>
  <si>
    <t xml:space="preserve"> 3.4 </t>
  </si>
  <si>
    <t xml:space="preserve"> COMP - F40 </t>
  </si>
  <si>
    <t>8.495,82</t>
  </si>
  <si>
    <t xml:space="preserve"> ORÇ - 39 </t>
  </si>
  <si>
    <t xml:space="preserve">4UN. DE DIVISÓRIAS DE VIDRO TEMPERADO 8MM, EM ESTRUTURA DE ALUMÍNIO - ORÇADO CONFORME DIMENSÕES E DISPOSIÇÕES DE PROJETO - FORNECIMENTO E MONTAGEM	</t>
  </si>
  <si>
    <t>Outros</t>
  </si>
  <si>
    <t>2.261,58</t>
  </si>
  <si>
    <t>10.757,40</t>
  </si>
  <si>
    <t xml:space="preserve"> 3.5 </t>
  </si>
  <si>
    <t xml:space="preserve"> 200511 </t>
  </si>
  <si>
    <t>93,38</t>
  </si>
  <si>
    <t>1,031</t>
  </si>
  <si>
    <t xml:space="preserve"> 068414 </t>
  </si>
  <si>
    <t>ADESIVO JATEADO P/ APLICACAO EM VIDRO TEMPERADO COLOCADO</t>
  </si>
  <si>
    <t>80,00</t>
  </si>
  <si>
    <t>9,11</t>
  </si>
  <si>
    <t>24,85</t>
  </si>
  <si>
    <t>118,23</t>
  </si>
  <si>
    <t>9,6</t>
  </si>
  <si>
    <t>1.135,00</t>
  </si>
  <si>
    <t xml:space="preserve"> 3.6 </t>
  </si>
  <si>
    <t xml:space="preserve"> COMP - F07 </t>
  </si>
  <si>
    <t>1.424,33</t>
  </si>
  <si>
    <t xml:space="preserve"> ORÇ-03 </t>
  </si>
  <si>
    <t>142,14</t>
  </si>
  <si>
    <t>1.566,47</t>
  </si>
  <si>
    <t>20,35</t>
  </si>
  <si>
    <t>31.877,66</t>
  </si>
  <si>
    <t xml:space="preserve"> 4 </t>
  </si>
  <si>
    <t>5.062,94</t>
  </si>
  <si>
    <t xml:space="preserve"> 4.1 </t>
  </si>
  <si>
    <t xml:space="preserve"> 87264 </t>
  </si>
  <si>
    <t>47,05</t>
  </si>
  <si>
    <t>0,38</t>
  </si>
  <si>
    <t xml:space="preserve"> 88256 </t>
  </si>
  <si>
    <t>0,72</t>
  </si>
  <si>
    <t xml:space="preserve"> 00001381 </t>
  </si>
  <si>
    <t>ARGAMASSA COLANTE AC I PARA CERAMICAS</t>
  </si>
  <si>
    <t>4,86</t>
  </si>
  <si>
    <t>0,45</t>
  </si>
  <si>
    <t xml:space="preserve"> 00034357 </t>
  </si>
  <si>
    <t>REJUNTE COLORIDO, CIMENTICIO</t>
  </si>
  <si>
    <t>0,42</t>
  </si>
  <si>
    <t>2,86</t>
  </si>
  <si>
    <t xml:space="preserve"> 00000536 </t>
  </si>
  <si>
    <t>REVESTIMENTO EM CERAMICA ESMALTADA EXTRA, PEI MENOR OU IGUAL A 3, FORMATO MENOR OU IGUAL A 2025 CM2</t>
  </si>
  <si>
    <t>1,06</t>
  </si>
  <si>
    <t>25,73</t>
  </si>
  <si>
    <t>11,84</t>
  </si>
  <si>
    <t>12,52</t>
  </si>
  <si>
    <t>59,57</t>
  </si>
  <si>
    <t>71,48</t>
  </si>
  <si>
    <t xml:space="preserve"> 4.2 </t>
  </si>
  <si>
    <t xml:space="preserve"> 87263 </t>
  </si>
  <si>
    <t>95,82</t>
  </si>
  <si>
    <t>0,44</t>
  </si>
  <si>
    <t xml:space="preserve"> 00037595 </t>
  </si>
  <si>
    <t>ARGAMASSA COLANTE TIPO ACIII</t>
  </si>
  <si>
    <t>8,62</t>
  </si>
  <si>
    <t>1,37</t>
  </si>
  <si>
    <t xml:space="preserve"> 00038195 </t>
  </si>
  <si>
    <t>PISO PORCELANATO, BORDA RETA, EXTRA, FORMATO MAIOR QUE 2025 CM2</t>
  </si>
  <si>
    <t>1,07</t>
  </si>
  <si>
    <t>69,18</t>
  </si>
  <si>
    <t>0,14</t>
  </si>
  <si>
    <t>6,95</t>
  </si>
  <si>
    <t>25,50</t>
  </si>
  <si>
    <t>121,32</t>
  </si>
  <si>
    <t>2.955,35</t>
  </si>
  <si>
    <t xml:space="preserve"> 4.3 </t>
  </si>
  <si>
    <t xml:space="preserve"> 88236 </t>
  </si>
  <si>
    <t>FERRAMENTAS (ENCARGOS COMPLEMENTARES) - HORISTA</t>
  </si>
  <si>
    <t>0,41</t>
  </si>
  <si>
    <t xml:space="preserve"> 88237 </t>
  </si>
  <si>
    <t>EPI (ENCARGOS COMPLEMENTARES) - HORISTA</t>
  </si>
  <si>
    <t>0,75</t>
  </si>
  <si>
    <t xml:space="preserve"> 95324 </t>
  </si>
  <si>
    <t>CURSO DE CAPACITAÇÃO PARA AZULEJISTA OU LADRILHISTA (ENCARGOS COMPLEMENTARES) - HORISTA</t>
  </si>
  <si>
    <t>0,13</t>
  </si>
  <si>
    <t xml:space="preserve"> 00037370 </t>
  </si>
  <si>
    <t>ALIMENTACAO - HORISTA (ENCARGOS COMPLEMENTARES) (COLETADO CAIXA)</t>
  </si>
  <si>
    <t>1,79</t>
  </si>
  <si>
    <t xml:space="preserve"> 00004760 </t>
  </si>
  <si>
    <t>AZULEJISTA OU LADRILHISTA</t>
  </si>
  <si>
    <t>11,67</t>
  </si>
  <si>
    <t xml:space="preserve"> 00037372 </t>
  </si>
  <si>
    <t>EXAMES - HORISTA (ENCARGOS COMPLEMENTARES) (COLETADO CAIXA)</t>
  </si>
  <si>
    <t>0,37</t>
  </si>
  <si>
    <t xml:space="preserve"> 00037373 </t>
  </si>
  <si>
    <t>SEGURO - HORISTA (ENCARGOS COMPLEMENTARES) (COLETADO CAIXA)</t>
  </si>
  <si>
    <t>0,02</t>
  </si>
  <si>
    <t xml:space="preserve"> 00037371 </t>
  </si>
  <si>
    <t>TRANSPORTE - HORISTA (ENCARGOS COMPLEMENTARES) (COLETADO CAIXA)</t>
  </si>
  <si>
    <t>Serviços</t>
  </si>
  <si>
    <t>0,80</t>
  </si>
  <si>
    <t>11,80</t>
  </si>
  <si>
    <t xml:space="preserve"> 4.4 </t>
  </si>
  <si>
    <t xml:space="preserve"> ORÇ - 13 </t>
  </si>
  <si>
    <t>1.544,30</t>
  </si>
  <si>
    <t>411,09</t>
  </si>
  <si>
    <t>1.955,39</t>
  </si>
  <si>
    <t xml:space="preserve"> 5 </t>
  </si>
  <si>
    <t>8.265,50</t>
  </si>
  <si>
    <t xml:space="preserve"> 5.1 </t>
  </si>
  <si>
    <t xml:space="preserve"> 88483 </t>
  </si>
  <si>
    <t>2,37</t>
  </si>
  <si>
    <t xml:space="preserve"> 88310 </t>
  </si>
  <si>
    <t>PINTOR COM ENCARGOS COMPLEMENTARES</t>
  </si>
  <si>
    <t>0,027</t>
  </si>
  <si>
    <t xml:space="preserve"> 00006090 </t>
  </si>
  <si>
    <t>SELADOR PVA PAREDES INTERNAS</t>
  </si>
  <si>
    <t>L</t>
  </si>
  <si>
    <t>0,16</t>
  </si>
  <si>
    <t>11,40</t>
  </si>
  <si>
    <t>0,39</t>
  </si>
  <si>
    <t>0,63</t>
  </si>
  <si>
    <t>3,00</t>
  </si>
  <si>
    <t>210,64</t>
  </si>
  <si>
    <t>631,92</t>
  </si>
  <si>
    <t xml:space="preserve"> 5.2 </t>
  </si>
  <si>
    <t xml:space="preserve"> COMP - F08 </t>
  </si>
  <si>
    <t>18,83</t>
  </si>
  <si>
    <t>0,571</t>
  </si>
  <si>
    <t>0,143</t>
  </si>
  <si>
    <t xml:space="preserve"> 00003767 </t>
  </si>
  <si>
    <t>LIXA EM FOLHA PARA PAREDE OU MADEIRA, NUMERO 120 (COR VERMELHA)</t>
  </si>
  <si>
    <t>0,70</t>
  </si>
  <si>
    <t xml:space="preserve"> 00004056 </t>
  </si>
  <si>
    <t>MASSA ACRILICA PARA PAREDES INTERIOR/EXTERIOR</t>
  </si>
  <si>
    <t>GL</t>
  </si>
  <si>
    <t>0,244</t>
  </si>
  <si>
    <t>32,01</t>
  </si>
  <si>
    <t>7,99</t>
  </si>
  <si>
    <t>5,01</t>
  </si>
  <si>
    <t>23,84</t>
  </si>
  <si>
    <t>5.021,65</t>
  </si>
  <si>
    <t xml:space="preserve"> 5.3 </t>
  </si>
  <si>
    <t xml:space="preserve"> 88489 </t>
  </si>
  <si>
    <t>9,80</t>
  </si>
  <si>
    <t>0,069</t>
  </si>
  <si>
    <t>0,187</t>
  </si>
  <si>
    <t xml:space="preserve"> 00007356 </t>
  </si>
  <si>
    <t>TINTA ACRILICA PREMIUM, COR BRANCO FOSCO</t>
  </si>
  <si>
    <t>0,33</t>
  </si>
  <si>
    <t>17,99</t>
  </si>
  <si>
    <t>2,80</t>
  </si>
  <si>
    <t>2,60</t>
  </si>
  <si>
    <t>12,40</t>
  </si>
  <si>
    <t>2.611,93</t>
  </si>
  <si>
    <t xml:space="preserve"> 6 </t>
  </si>
  <si>
    <t>9.710,04</t>
  </si>
  <si>
    <t xml:space="preserve"> 6.1 </t>
  </si>
  <si>
    <t xml:space="preserve"> SISEP.10.543 </t>
  </si>
  <si>
    <t>35,26</t>
  </si>
  <si>
    <t xml:space="preserve"> 88261 </t>
  </si>
  <si>
    <t>CARPINTEIRO DE ESQUADRIA COM ENCARGOS COMPLEMENTARES</t>
  </si>
  <si>
    <t>1,5</t>
  </si>
  <si>
    <t>17,02</t>
  </si>
  <si>
    <t>25,95</t>
  </si>
  <si>
    <t>9,38</t>
  </si>
  <si>
    <t>44,64</t>
  </si>
  <si>
    <t>5,0</t>
  </si>
  <si>
    <t>223,20</t>
  </si>
  <si>
    <t xml:space="preserve"> 6.2 </t>
  </si>
  <si>
    <t xml:space="preserve"> COMP - F28 </t>
  </si>
  <si>
    <t>2.275,29</t>
  </si>
  <si>
    <t xml:space="preserve"> ORÇ - 38A </t>
  </si>
  <si>
    <t>605,68</t>
  </si>
  <si>
    <t>2.880,97</t>
  </si>
  <si>
    <t xml:space="preserve"> 6.3 </t>
  </si>
  <si>
    <t xml:space="preserve"> COMP - F09 </t>
  </si>
  <si>
    <t>110,45</t>
  </si>
  <si>
    <t>1,3</t>
  </si>
  <si>
    <t xml:space="preserve"> ORÇ-27 </t>
  </si>
  <si>
    <t>PORTA SANFONADA HANNA - COR BRANCA - 72 X 210 CM</t>
  </si>
  <si>
    <t>72,90</t>
  </si>
  <si>
    <t>26,79</t>
  </si>
  <si>
    <t>29,40</t>
  </si>
  <si>
    <t>139,85</t>
  </si>
  <si>
    <t>279,70</t>
  </si>
  <si>
    <t xml:space="preserve"> 6.4 </t>
  </si>
  <si>
    <t xml:space="preserve"> 91336 </t>
  </si>
  <si>
    <t>957,71</t>
  </si>
  <si>
    <t xml:space="preserve"> 90802 </t>
  </si>
  <si>
    <t>ADUELA / MARCO / BATENTE PARA PORTA DE 80X210CM, PADRÃO MÉDIO - FORNECIMENTO E MONTAGEM. AF_08/2015</t>
  </si>
  <si>
    <t>157,54</t>
  </si>
  <si>
    <t xml:space="preserve"> 90817 </t>
  </si>
  <si>
    <t>ADUELA / MARCO / BATENTE PARA PORTA DE 80X210CM, FIXAÇÃO COM ARGAMASSA - SOMENTE INSTALAÇÃO. AF_08/2015_P</t>
  </si>
  <si>
    <t>59,23</t>
  </si>
  <si>
    <t xml:space="preserve"> 90828 </t>
  </si>
  <si>
    <t>ALIZAR / GUARNIÇÃO DE 5X1,5CM PARA PORTA DE 80X210CM FIXADO COM PREGOS, PADRÃO MÉDIO - FORNECIMENTO E INSTALAÇÃO. AF_08/2015</t>
  </si>
  <si>
    <t>24,33</t>
  </si>
  <si>
    <t xml:space="preserve"> 91299 </t>
  </si>
  <si>
    <t>PORTA DE MADEIRA, TIPO MEXICANA, MACIÇA (PESADA OU SUPERPESADA), 80X210CM, ESPESSURA DE 3,5CM, INCLUSO DOBRADIÇAS - FORNECIMENTO E INSTALAÇÃO. AF_08/2015</t>
  </si>
  <si>
    <t>692,28</t>
  </si>
  <si>
    <t>137,55</t>
  </si>
  <si>
    <t>254,94</t>
  </si>
  <si>
    <t>1.212,65</t>
  </si>
  <si>
    <t xml:space="preserve"> 6.5 </t>
  </si>
  <si>
    <t xml:space="preserve"> 73932/001 </t>
  </si>
  <si>
    <t>278,51</t>
  </si>
  <si>
    <t>1,6</t>
  </si>
  <si>
    <t xml:space="preserve"> 88631 </t>
  </si>
  <si>
    <t>ARGAMASSA TRAÇO 1:4 (CIMENTO E AREIA MÉDIA), PREPARO MANUAL. AF_08/2014</t>
  </si>
  <si>
    <t>0,004</t>
  </si>
  <si>
    <t>338,48</t>
  </si>
  <si>
    <t xml:space="preserve"> 88315 </t>
  </si>
  <si>
    <t xml:space="preserve"> 00000546 </t>
  </si>
  <si>
    <t>BARRA DE FERRO RETANGULAR, BARRA CHATA (QUALQUER DIMENSAO)</t>
  </si>
  <si>
    <t>42,0</t>
  </si>
  <si>
    <t>5,21</t>
  </si>
  <si>
    <t xml:space="preserve"> 00000567 </t>
  </si>
  <si>
    <t>CANTONEIRA FERRO GALVANIZADO DE ABAS IGUAIS, 1" X 1/8" (L X E) , 1,20KG/M</t>
  </si>
  <si>
    <t>6,86</t>
  </si>
  <si>
    <t>32,09</t>
  </si>
  <si>
    <t>74,13</t>
  </si>
  <si>
    <t>352,64</t>
  </si>
  <si>
    <t>2,42</t>
  </si>
  <si>
    <t>853,38</t>
  </si>
  <si>
    <t xml:space="preserve"> 6.6 </t>
  </si>
  <si>
    <t xml:space="preserve"> 110184 </t>
  </si>
  <si>
    <t>400,54</t>
  </si>
  <si>
    <t xml:space="preserve"> 88239 </t>
  </si>
  <si>
    <t>AJUDANTE DE CARPINTEIRO COM ENCARGOS COMPLEMENTARES</t>
  </si>
  <si>
    <t>6,186</t>
  </si>
  <si>
    <t>14,23</t>
  </si>
  <si>
    <t>7,939</t>
  </si>
  <si>
    <t xml:space="preserve"> 008272 </t>
  </si>
  <si>
    <t>COLA PARA LAMINADO FORMICA 3,78kg/m2</t>
  </si>
  <si>
    <t>0,324</t>
  </si>
  <si>
    <t>12,00</t>
  </si>
  <si>
    <t xml:space="preserve"> 000157 </t>
  </si>
  <si>
    <t>LAMINADO MELAMINICO 1,3mm 1,25x3,08m (3,85m2)FOS/BRILHO</t>
  </si>
  <si>
    <t>2,16</t>
  </si>
  <si>
    <t>22,00</t>
  </si>
  <si>
    <t xml:space="preserve"> 008270 </t>
  </si>
  <si>
    <t>PORTA INTERNA SEMI OCA PARA PINTURA (60/70/80/90cm)</t>
  </si>
  <si>
    <t>1,05</t>
  </si>
  <si>
    <t>120,00</t>
  </si>
  <si>
    <t>164,66</t>
  </si>
  <si>
    <t>106,62</t>
  </si>
  <si>
    <t>507,16</t>
  </si>
  <si>
    <t>8,4</t>
  </si>
  <si>
    <t>4.260,14</t>
  </si>
  <si>
    <t xml:space="preserve"> 7 </t>
  </si>
  <si>
    <t>28.376,92</t>
  </si>
  <si>
    <t xml:space="preserve"> 7.1 </t>
  </si>
  <si>
    <t xml:space="preserve"> ORÇ-05 </t>
  </si>
  <si>
    <t>189,00</t>
  </si>
  <si>
    <t>50,31</t>
  </si>
  <si>
    <t>239,31</t>
  </si>
  <si>
    <t>3,52</t>
  </si>
  <si>
    <t>842,37</t>
  </si>
  <si>
    <t xml:space="preserve"> 7.2 </t>
  </si>
  <si>
    <t xml:space="preserve"> ORÇ-04 </t>
  </si>
  <si>
    <t>804,46</t>
  </si>
  <si>
    <t>214,14</t>
  </si>
  <si>
    <t>1.018,60</t>
  </si>
  <si>
    <t>24.446,40</t>
  </si>
  <si>
    <t xml:space="preserve"> 7.3 </t>
  </si>
  <si>
    <t xml:space="preserve"> ORÇ-06 </t>
  </si>
  <si>
    <t>30,19</t>
  </si>
  <si>
    <t>8,03</t>
  </si>
  <si>
    <t>38,22</t>
  </si>
  <si>
    <t>11,0</t>
  </si>
  <si>
    <t>420,42</t>
  </si>
  <si>
    <t xml:space="preserve"> 7.4 </t>
  </si>
  <si>
    <t xml:space="preserve"> 88269 </t>
  </si>
  <si>
    <t>18,08</t>
  </si>
  <si>
    <t xml:space="preserve"> 95337 </t>
  </si>
  <si>
    <t>CURSO DE CAPACITAÇÃO PARA GESSEIRO (ENCARGOS COMPLEMENTARES) - HORISTA</t>
  </si>
  <si>
    <t xml:space="preserve"> 00012872 </t>
  </si>
  <si>
    <t>GESSEIRO</t>
  </si>
  <si>
    <t>13,82</t>
  </si>
  <si>
    <t>13,94</t>
  </si>
  <si>
    <t>4,81</t>
  </si>
  <si>
    <t>22,89</t>
  </si>
  <si>
    <t>44,0</t>
  </si>
  <si>
    <t>1.007,16</t>
  </si>
  <si>
    <t xml:space="preserve"> 7.5 </t>
  </si>
  <si>
    <t xml:space="preserve"> 96120 </t>
  </si>
  <si>
    <t>2,22</t>
  </si>
  <si>
    <t>0,0223</t>
  </si>
  <si>
    <t>0,0445</t>
  </si>
  <si>
    <t xml:space="preserve"> 00003315 </t>
  </si>
  <si>
    <t>GESSO EM PO PARA REVESTIMENTOS/MOLDURAS/SANCAS</t>
  </si>
  <si>
    <t>0,5124</t>
  </si>
  <si>
    <t>0,49</t>
  </si>
  <si>
    <t xml:space="preserve"> 00004812 </t>
  </si>
  <si>
    <t>PLACA DE GESSO PARA FORRO, DE  *60 X 60* CM E ESPESSURA DE 12 MM (30 MM NAS BORDAS) SEM COLOCACAO</t>
  </si>
  <si>
    <t>0,0762</t>
  </si>
  <si>
    <t>11,11</t>
  </si>
  <si>
    <t xml:space="preserve"> 00005066 </t>
  </si>
  <si>
    <t>PREGO DE ACO POLIDO COM CABECA 12 X 12</t>
  </si>
  <si>
    <t>0,0015</t>
  </si>
  <si>
    <t>13,40</t>
  </si>
  <si>
    <t xml:space="preserve"> 00020250 </t>
  </si>
  <si>
    <t>SISAL EM FIBRA</t>
  </si>
  <si>
    <t>9,00</t>
  </si>
  <si>
    <t>0,81</t>
  </si>
  <si>
    <t>-0,00</t>
  </si>
  <si>
    <t>0,59</t>
  </si>
  <si>
    <t>2,81</t>
  </si>
  <si>
    <t>82,74</t>
  </si>
  <si>
    <t>232,49</t>
  </si>
  <si>
    <t xml:space="preserve"> 7.6 </t>
  </si>
  <si>
    <t xml:space="preserve"> 96113 </t>
  </si>
  <si>
    <t>28,83</t>
  </si>
  <si>
    <t>0,3156</t>
  </si>
  <si>
    <t>0,6313</t>
  </si>
  <si>
    <t xml:space="preserve"> 00000345 </t>
  </si>
  <si>
    <t>ARAME GALVANIZADO 18 BWG, 1,24MM (0,009 KG/M)</t>
  </si>
  <si>
    <t>0,025</t>
  </si>
  <si>
    <t>16,49</t>
  </si>
  <si>
    <t>0,9964</t>
  </si>
  <si>
    <t xml:space="preserve"> 00040547 </t>
  </si>
  <si>
    <t>PARAFUSO ZINCADO, AUTOBROCANTE, FLANGEADO, 4,2 X 19"</t>
  </si>
  <si>
    <t>0,0308</t>
  </si>
  <si>
    <t>1,074</t>
  </si>
  <si>
    <t>0,0078</t>
  </si>
  <si>
    <t>11,58</t>
  </si>
  <si>
    <t>7,67</t>
  </si>
  <si>
    <t>36,50</t>
  </si>
  <si>
    <t>25,68</t>
  </si>
  <si>
    <t>937,32</t>
  </si>
  <si>
    <t xml:space="preserve"> 7.7 </t>
  </si>
  <si>
    <t xml:space="preserve"> 95377 </t>
  </si>
  <si>
    <t>CURSO DE CAPACITAÇÃO PARA SERRALHEIRO (ENCARGOS COMPLEMENTARES) - HORISTA</t>
  </si>
  <si>
    <t>0,10</t>
  </si>
  <si>
    <t xml:space="preserve"> 00006110 </t>
  </si>
  <si>
    <t>SERRALHEIRO</t>
  </si>
  <si>
    <t>11,77</t>
  </si>
  <si>
    <t>4,23</t>
  </si>
  <si>
    <t>20,14</t>
  </si>
  <si>
    <t>16,0</t>
  </si>
  <si>
    <t>322,24</t>
  </si>
  <si>
    <t xml:space="preserve"> 7.8 </t>
  </si>
  <si>
    <t xml:space="preserve"> 060439 </t>
  </si>
  <si>
    <t>12,10</t>
  </si>
  <si>
    <t xml:space="preserve"> 88247 </t>
  </si>
  <si>
    <t>AUXILIAR DE ELETRICISTA COM ENCARGOS COMPLEMENTARES</t>
  </si>
  <si>
    <t>0,056</t>
  </si>
  <si>
    <t>12,86</t>
  </si>
  <si>
    <t xml:space="preserve"> 047091 </t>
  </si>
  <si>
    <t>11,38</t>
  </si>
  <si>
    <t>0,48</t>
  </si>
  <si>
    <t>3,22</t>
  </si>
  <si>
    <t>15,32</t>
  </si>
  <si>
    <t>168,52</t>
  </si>
  <si>
    <t xml:space="preserve"> 8 </t>
  </si>
  <si>
    <t>47.853,15</t>
  </si>
  <si>
    <t xml:space="preserve"> 8.1 </t>
  </si>
  <si>
    <t xml:space="preserve"> 061754 </t>
  </si>
  <si>
    <t>19,96</t>
  </si>
  <si>
    <t>0,446</t>
  </si>
  <si>
    <t xml:space="preserve"> 049878 </t>
  </si>
  <si>
    <t>CONDULETE "T" 3/4"</t>
  </si>
  <si>
    <t>6,85</t>
  </si>
  <si>
    <t>9,41</t>
  </si>
  <si>
    <t>5,31</t>
  </si>
  <si>
    <t>25,27</t>
  </si>
  <si>
    <t>146,0</t>
  </si>
  <si>
    <t>3.689,42</t>
  </si>
  <si>
    <t xml:space="preserve"> 8.2 </t>
  </si>
  <si>
    <t xml:space="preserve"> 91863 </t>
  </si>
  <si>
    <t>7,36</t>
  </si>
  <si>
    <t>0,082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</si>
  <si>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</si>
  <si>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</si>
  <si>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>2,05</t>
  </si>
  <si>
    <t xml:space="preserve"> 00002674 </t>
  </si>
  <si>
    <t>ELETRODUTO DE PVC RIGIDO ROSCAVEL DE 3/4 ", SEM LUVA</t>
  </si>
  <si>
    <t>1,017</t>
  </si>
  <si>
    <t>2,87</t>
  </si>
  <si>
    <t>2,65</t>
  </si>
  <si>
    <t>1,95</t>
  </si>
  <si>
    <t>9,31</t>
  </si>
  <si>
    <t>392,0</t>
  </si>
  <si>
    <t>3.649,52</t>
  </si>
  <si>
    <t xml:space="preserve"> 8.3 </t>
  </si>
  <si>
    <t xml:space="preserve"> 91890 </t>
  </si>
  <si>
    <t>6,69</t>
  </si>
  <si>
    <t xml:space="preserve"> 00001879 </t>
  </si>
  <si>
    <t>CURVA 90 GRAUS, LONGA, DE PVC RIGIDO ROSCAVEL, DE 3/4", PARA ELETRODUTO</t>
  </si>
  <si>
    <t>2,00</t>
  </si>
  <si>
    <t>3,37</t>
  </si>
  <si>
    <t>1,78</t>
  </si>
  <si>
    <t>8,47</t>
  </si>
  <si>
    <t>32,0</t>
  </si>
  <si>
    <t>271,04</t>
  </si>
  <si>
    <t xml:space="preserve"> 8.4 </t>
  </si>
  <si>
    <t xml:space="preserve"> 053149 </t>
  </si>
  <si>
    <t>18,18</t>
  </si>
  <si>
    <t>0,219</t>
  </si>
  <si>
    <t xml:space="preserve"> 003547 </t>
  </si>
  <si>
    <t>11,73</t>
  </si>
  <si>
    <t>4,64</t>
  </si>
  <si>
    <t>4,83</t>
  </si>
  <si>
    <t>23,01</t>
  </si>
  <si>
    <t>552,24</t>
  </si>
  <si>
    <t xml:space="preserve"> 8.5 </t>
  </si>
  <si>
    <t xml:space="preserve"> 95753 </t>
  </si>
  <si>
    <t>3,84</t>
  </si>
  <si>
    <t>0,1057</t>
  </si>
  <si>
    <t xml:space="preserve"> 00002637 </t>
  </si>
  <si>
    <t>LUVA PARA ELETRODUTO, EM ACO GALVANIZADO ELETROLITICO, DIAMETRO DE 20 MM (3/4")</t>
  </si>
  <si>
    <t>2,23</t>
  </si>
  <si>
    <t>1,02</t>
  </si>
  <si>
    <t>130,0</t>
  </si>
  <si>
    <t>631,80</t>
  </si>
  <si>
    <t xml:space="preserve"> 8.6 </t>
  </si>
  <si>
    <t xml:space="preserve"> 070568 </t>
  </si>
  <si>
    <t>58,28</t>
  </si>
  <si>
    <t>1,914</t>
  </si>
  <si>
    <t xml:space="preserve"> 002025 </t>
  </si>
  <si>
    <t>BOX RETO PARA ELETRODUTO FLEXIVEL 3/4"</t>
  </si>
  <si>
    <t>40,44</t>
  </si>
  <si>
    <t>73,79</t>
  </si>
  <si>
    <t>216,0</t>
  </si>
  <si>
    <t>15.938,64</t>
  </si>
  <si>
    <t xml:space="preserve"> 8.7 </t>
  </si>
  <si>
    <t xml:space="preserve"> 91834 </t>
  </si>
  <si>
    <t>5,76</t>
  </si>
  <si>
    <t>0,07</t>
  </si>
  <si>
    <t xml:space="preserve"> 00002688 </t>
  </si>
  <si>
    <t>ELETRODUTO PVC FLEXIVEL CORRUGADO, COR AMARELA, DE 25 MM</t>
  </si>
  <si>
    <t>1,51</t>
  </si>
  <si>
    <t>2,40</t>
  </si>
  <si>
    <t>1,53</t>
  </si>
  <si>
    <t>7,29</t>
  </si>
  <si>
    <t>50,0</t>
  </si>
  <si>
    <t>364,50</t>
  </si>
  <si>
    <t xml:space="preserve"> 8.8 </t>
  </si>
  <si>
    <t xml:space="preserve"> 92027 </t>
  </si>
  <si>
    <t>42,41</t>
  </si>
  <si>
    <t xml:space="preserve"> 91946 </t>
  </si>
  <si>
    <t>SUPORTE PARAFUSADO COM PLACA DE ENCAIXE 4" X 2" MÉDIO (1,30 M DO PISO) PARA PONTO ELÉTRICO - FORNECIMENTO E INSTALAÇÃO. AF_12/2015</t>
  </si>
  <si>
    <t>5,73</t>
  </si>
  <si>
    <t xml:space="preserve"> 92026 </t>
  </si>
  <si>
    <t>INTERRUPTOR SIMPLES (2 MÓDULOS) COM 1 TOMADA DE EMBUTIR 2P+T 10 A,  SEM SUPORTE E SEM PLACA - FORNECIMENTO E INSTALAÇÃO. AF_12/2015</t>
  </si>
  <si>
    <t>36,68</t>
  </si>
  <si>
    <t>14,98</t>
  </si>
  <si>
    <t>11,28</t>
  </si>
  <si>
    <t>53,69</t>
  </si>
  <si>
    <t xml:space="preserve"> 8.9 </t>
  </si>
  <si>
    <t xml:space="preserve"> 91967 </t>
  </si>
  <si>
    <t>39,20</t>
  </si>
  <si>
    <t xml:space="preserve"> 91966 </t>
  </si>
  <si>
    <t>INTERRUPTOR SIMPLES (3 MÓDULOS), 10A/250V, SEM SUPORTE E SEM PLACA - FORNECIMENTO E INSTALAÇÃO. AF_12/2015</t>
  </si>
  <si>
    <t>33,47</t>
  </si>
  <si>
    <t>13,24</t>
  </si>
  <si>
    <t>10,43</t>
  </si>
  <si>
    <t>49,63</t>
  </si>
  <si>
    <t xml:space="preserve"> 8.10 </t>
  </si>
  <si>
    <t xml:space="preserve"> 92023 </t>
  </si>
  <si>
    <t>31,83</t>
  </si>
  <si>
    <t xml:space="preserve"> 92022 </t>
  </si>
  <si>
    <t>INTERRUPTOR SIMPLES (1 MÓDULO) COM 1 TOMADA DE EMBUTIR 2P+T 10 A,  SEM SUPORTE E SEM PLACA - FORNECIMENTO E INSTALAÇÃO. AF_12/2015</t>
  </si>
  <si>
    <t>26,10</t>
  </si>
  <si>
    <t>11,49</t>
  </si>
  <si>
    <t>40,30</t>
  </si>
  <si>
    <t>322,40</t>
  </si>
  <si>
    <t xml:space="preserve"> 8.11 </t>
  </si>
  <si>
    <t xml:space="preserve"> 91955 </t>
  </si>
  <si>
    <t>22,23</t>
  </si>
  <si>
    <t xml:space="preserve"> 91954 </t>
  </si>
  <si>
    <t>INTERRUPTOR PARALELO (1 MÓDULO), 10A/250V, SEM SUPORTE E SEM PLACA - FORNECIMENTO E INSTALAÇÃO. AF_12/2015</t>
  </si>
  <si>
    <t>16,50</t>
  </si>
  <si>
    <t>5,91</t>
  </si>
  <si>
    <t>28,14</t>
  </si>
  <si>
    <t>56,28</t>
  </si>
  <si>
    <t xml:space="preserve"> 8.12 </t>
  </si>
  <si>
    <t xml:space="preserve"> 91941 </t>
  </si>
  <si>
    <t>6,31</t>
  </si>
  <si>
    <t>0,145</t>
  </si>
  <si>
    <t xml:space="preserve"> 88629 </t>
  </si>
  <si>
    <t>ARGAMASSA TRAÇO 1:3 (CIMENTO E AREIA MÉDIA), PREPARO MANUAL. AF_08/2014</t>
  </si>
  <si>
    <t>0,0009</t>
  </si>
  <si>
    <t>374,89</t>
  </si>
  <si>
    <t xml:space="preserve"> 00001872 </t>
  </si>
  <si>
    <t>CAIXA DE PASSAGEM, EM PVC, DE 4" X 2", PARA ELETRODUTO FLEXIVEL CORRUGADO</t>
  </si>
  <si>
    <t>1,73</t>
  </si>
  <si>
    <t>3,11</t>
  </si>
  <si>
    <t>7,98</t>
  </si>
  <si>
    <t>18,0</t>
  </si>
  <si>
    <t>143,64</t>
  </si>
  <si>
    <t xml:space="preserve"> 8.13 </t>
  </si>
  <si>
    <t xml:space="preserve"> 91939 </t>
  </si>
  <si>
    <t>17,31</t>
  </si>
  <si>
    <t>0,519</t>
  </si>
  <si>
    <t>11,02</t>
  </si>
  <si>
    <t>4,60</t>
  </si>
  <si>
    <t>21,91</t>
  </si>
  <si>
    <t xml:space="preserve"> 8.14 </t>
  </si>
  <si>
    <t xml:space="preserve"> 91940 </t>
  </si>
  <si>
    <t>5,27</t>
  </si>
  <si>
    <t>2,47</t>
  </si>
  <si>
    <t>11,78</t>
  </si>
  <si>
    <t>212,04</t>
  </si>
  <si>
    <t xml:space="preserve"> 8.15 </t>
  </si>
  <si>
    <t xml:space="preserve"> COMP - F25 </t>
  </si>
  <si>
    <t>3,40</t>
  </si>
  <si>
    <t xml:space="preserve"> 95541 </t>
  </si>
  <si>
    <t>FIXAÇÃO UTILIZANDO PARAFUSO E BUCHA DE NYLON, SOMENTE MÃO DE OBRA. AF_10/2016</t>
  </si>
  <si>
    <t>2,97</t>
  </si>
  <si>
    <t xml:space="preserve"> 00007568 </t>
  </si>
  <si>
    <t>BUCHA DE NYLON SEM ABA S10, COM PARAFUSO DE 6,10 X 65 MM EM ACO ZINCADO COM ROSCA SOBERBA, CABECA CHATA E FENDA PHILLIPS</t>
  </si>
  <si>
    <t>0,43</t>
  </si>
  <si>
    <t>2,20</t>
  </si>
  <si>
    <t>0,90</t>
  </si>
  <si>
    <t>4,30</t>
  </si>
  <si>
    <t>400,0</t>
  </si>
  <si>
    <t>1.720,00</t>
  </si>
  <si>
    <t xml:space="preserve"> 8.16 </t>
  </si>
  <si>
    <t xml:space="preserve"> 91993 </t>
  </si>
  <si>
    <t>28,63</t>
  </si>
  <si>
    <t xml:space="preserve"> 91991 </t>
  </si>
  <si>
    <t>TOMADA ALTA DE EMBUTIR (1 MÓDULO), 2P+T 20 A, SEM SUPORTE E SEM PLACA - FORNECIMENTO E INSTALAÇÃO. AF_12/2015</t>
  </si>
  <si>
    <t>22,90</t>
  </si>
  <si>
    <t>7,62</t>
  </si>
  <si>
    <t>36,25</t>
  </si>
  <si>
    <t>72,50</t>
  </si>
  <si>
    <t xml:space="preserve"> 8.17 </t>
  </si>
  <si>
    <t xml:space="preserve"> 92008 </t>
  </si>
  <si>
    <t>30,76</t>
  </si>
  <si>
    <t xml:space="preserve"> 92006 </t>
  </si>
  <si>
    <t>TOMADA BAIXA DE EMBUTIR (2 MÓDULOS), 2P+T 10 A, SEM SUPORTE E SEM PLACA - FORNECIMENTO E INSTALAÇÃO. AF_12/2015</t>
  </si>
  <si>
    <t>25,03</t>
  </si>
  <si>
    <t>10,16</t>
  </si>
  <si>
    <t>8,18</t>
  </si>
  <si>
    <t>38,94</t>
  </si>
  <si>
    <t>155,76</t>
  </si>
  <si>
    <t xml:space="preserve"> 8.18 </t>
  </si>
  <si>
    <t xml:space="preserve"> 92000 </t>
  </si>
  <si>
    <t>19,14</t>
  </si>
  <si>
    <t xml:space="preserve"> 91998 </t>
  </si>
  <si>
    <t>TOMADA BAIXA DE EMBUTIR (1 MÓDULO), 2P+T 10 A, SEM SUPORTE E SEM PLACA - FORNECIMENTO E INSTALAÇÃO. AF_12/2015</t>
  </si>
  <si>
    <t>13,41</t>
  </si>
  <si>
    <t>6,48</t>
  </si>
  <si>
    <t>5,09</t>
  </si>
  <si>
    <t>24,23</t>
  </si>
  <si>
    <t>363,45</t>
  </si>
  <si>
    <t xml:space="preserve"> 8.19 </t>
  </si>
  <si>
    <t xml:space="preserve"> 91996 </t>
  </si>
  <si>
    <t>21,29</t>
  </si>
  <si>
    <t xml:space="preserve"> 91994 </t>
  </si>
  <si>
    <t>TOMADA MÉDIA DE EMBUTIR (1 MÓDULO), 2P+T 10 A, SEM SUPORTE E SEM PLACA - FORNECIMENTO E INSTALAÇÃO. AF_12/2015</t>
  </si>
  <si>
    <t>15,56</t>
  </si>
  <si>
    <t>5,66</t>
  </si>
  <si>
    <t>26,95</t>
  </si>
  <si>
    <t>134,75</t>
  </si>
  <si>
    <t xml:space="preserve"> 8.20 </t>
  </si>
  <si>
    <t xml:space="preserve"> 91924 </t>
  </si>
  <si>
    <t>1,46</t>
  </si>
  <si>
    <t>0,024</t>
  </si>
  <si>
    <t xml:space="preserve"> 00000983 </t>
  </si>
  <si>
    <t>CABO DE COBRE, RIGIDO, CLASSE 2, ISOLACAO EM PVC/A, ANTICHAMA BWF-B, 1 CONDUTOR, 450/750 V, SECAO NOMINAL 1,5 MM2</t>
  </si>
  <si>
    <t>1,19</t>
  </si>
  <si>
    <t>0,64</t>
  </si>
  <si>
    <t xml:space="preserve"> 00021127 </t>
  </si>
  <si>
    <t>FITA ISOLANTE ADESIVA ANTICHAMA, USO ATE 750 V, EM ROLO DE 19 MM X 5 M</t>
  </si>
  <si>
    <t>0,009</t>
  </si>
  <si>
    <t>1,97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</si>
</sst>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\R\$\ #,##0.00"/>
    <numFmt numFmtId="165" formatCode="&quot;R$&quot;#,##0.00"/>
    <numFmt numFmtId="166" formatCode="_(* #,##0.0000_);_(* \(#,##0.0000\);_(* &quot;-&quot;??_);_(@_)"/>
    <numFmt numFmtId="167" formatCode="&quot;R$&quot;\ #,##0.00"/>
    <numFmt numFmtId="168" formatCode="0.0000%"/>
  </numFmts>
  <fonts count="22">
    <font>
      <sz val="11"/>
      <color theme="1"/>
      <name val="Calibri"/>
      <family val="2"/>
      <scheme val="minor"/>
    </font>
    <font>
      <b/>
      <sz val="9"/>
      <color indexed="8"/>
      <name val="Calibri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9"/>
      <name val="Arial"/>
      <family val="2"/>
    </font>
    <font>
      <b/>
      <sz val="14"/>
      <name val="Arial"/>
      <family val="2"/>
    </font>
    <font>
      <b/>
      <sz val="11"/>
      <color indexed="8"/>
      <name val="Calibri"/>
      <family val="2"/>
    </font>
    <font>
      <b/>
      <sz val="8"/>
      <name val="Arial"/>
      <family val="1"/>
    </font>
    <font>
      <sz val="8"/>
      <name val="Arial"/>
      <family val="1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8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51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8"/>
      </top>
      <bottom/>
      <diagonal/>
    </border>
    <border>
      <left/>
      <right style="medium">
        <color indexed="64"/>
      </right>
      <top style="thick">
        <color indexed="8"/>
      </top>
      <bottom/>
      <diagonal/>
    </border>
    <border>
      <left style="medium">
        <color indexed="64"/>
      </left>
      <right/>
      <top style="thick">
        <color indexed="8"/>
      </top>
      <bottom style="medium">
        <color indexed="64"/>
      </bottom>
      <diagonal/>
    </border>
    <border>
      <left/>
      <right/>
      <top style="thick">
        <color indexed="8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3" fillId="0" borderId="0"/>
    <xf numFmtId="0" fontId="13" fillId="0" borderId="0"/>
    <xf numFmtId="9" fontId="7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11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left" vertical="top" wrapText="1"/>
    </xf>
    <xf numFmtId="43" fontId="1" fillId="0" borderId="2" xfId="5" applyFont="1" applyBorder="1" applyAlignment="1">
      <alignment horizontal="left" vertical="center"/>
    </xf>
    <xf numFmtId="43" fontId="1" fillId="0" borderId="0" xfId="5" applyFont="1" applyBorder="1" applyAlignment="1">
      <alignment horizontal="left" vertical="center"/>
    </xf>
    <xf numFmtId="43" fontId="1" fillId="0" borderId="0" xfId="5" applyFont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top" wrapText="1"/>
    </xf>
    <xf numFmtId="4" fontId="4" fillId="2" borderId="5" xfId="0" applyNumberFormat="1" applyFont="1" applyFill="1" applyBorder="1" applyAlignment="1">
      <alignment horizontal="right" vertical="top" wrapText="1"/>
    </xf>
    <xf numFmtId="0" fontId="3" fillId="3" borderId="5" xfId="0" applyFont="1" applyFill="1" applyBorder="1"/>
    <xf numFmtId="0" fontId="0" fillId="3" borderId="5" xfId="0" applyFill="1" applyBorder="1"/>
    <xf numFmtId="0" fontId="0" fillId="0" borderId="0" xfId="0" applyBorder="1"/>
    <xf numFmtId="0" fontId="1" fillId="0" borderId="0" xfId="0" applyFont="1" applyBorder="1"/>
    <xf numFmtId="0" fontId="3" fillId="0" borderId="0" xfId="0" applyFont="1" applyBorder="1"/>
    <xf numFmtId="0" fontId="3" fillId="3" borderId="0" xfId="0" applyFont="1" applyFill="1" applyBorder="1"/>
    <xf numFmtId="0" fontId="0" fillId="3" borderId="0" xfId="0" applyFill="1" applyBorder="1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65" fontId="2" fillId="3" borderId="6" xfId="0" applyNumberFormat="1" applyFont="1" applyFill="1" applyBorder="1"/>
    <xf numFmtId="0" fontId="4" fillId="2" borderId="7" xfId="0" applyFont="1" applyFill="1" applyBorder="1" applyAlignment="1">
      <alignment vertical="top" wrapText="1"/>
    </xf>
    <xf numFmtId="2" fontId="3" fillId="3" borderId="8" xfId="0" applyNumberFormat="1" applyFont="1" applyFill="1" applyBorder="1" applyAlignment="1">
      <alignment vertical="center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vertical="top" wrapText="1"/>
    </xf>
    <xf numFmtId="4" fontId="4" fillId="2" borderId="10" xfId="0" applyNumberFormat="1" applyFont="1" applyFill="1" applyBorder="1" applyAlignment="1">
      <alignment horizontal="right" vertical="top" wrapText="1"/>
    </xf>
    <xf numFmtId="0" fontId="3" fillId="3" borderId="10" xfId="0" applyFont="1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4" fontId="4" fillId="2" borderId="12" xfId="0" applyNumberFormat="1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4" fontId="2" fillId="2" borderId="0" xfId="0" applyNumberFormat="1" applyFont="1" applyFill="1" applyBorder="1" applyAlignment="1">
      <alignment horizontal="right" vertical="top" wrapText="1"/>
    </xf>
    <xf numFmtId="0" fontId="11" fillId="4" borderId="13" xfId="0" applyFont="1" applyFill="1" applyBorder="1" applyAlignment="1">
      <alignment horizontal="left" vertical="top" wrapText="1"/>
    </xf>
    <xf numFmtId="0" fontId="11" fillId="4" borderId="13" xfId="0" applyFont="1" applyFill="1" applyBorder="1" applyAlignment="1">
      <alignment horizontal="righ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right" vertical="top" wrapText="1"/>
    </xf>
    <xf numFmtId="0" fontId="11" fillId="0" borderId="5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right" vertical="top" wrapText="1"/>
    </xf>
    <xf numFmtId="0" fontId="12" fillId="0" borderId="5" xfId="0" applyFont="1" applyFill="1" applyBorder="1" applyAlignment="1">
      <alignment horizontal="center" vertical="top" wrapText="1"/>
    </xf>
    <xf numFmtId="4" fontId="12" fillId="0" borderId="5" xfId="0" applyNumberFormat="1" applyFont="1" applyFill="1" applyBorder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2" fillId="0" borderId="14" xfId="0" applyFont="1" applyFill="1" applyBorder="1" applyAlignment="1">
      <alignment horizontal="right" vertical="top" wrapText="1"/>
    </xf>
    <xf numFmtId="0" fontId="12" fillId="0" borderId="15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right" vertical="top" wrapText="1"/>
    </xf>
    <xf numFmtId="0" fontId="11" fillId="4" borderId="16" xfId="0" applyFont="1" applyFill="1" applyBorder="1" applyAlignment="1">
      <alignment horizontal="left" vertical="top" wrapText="1"/>
    </xf>
    <xf numFmtId="0" fontId="11" fillId="4" borderId="17" xfId="0" applyFont="1" applyFill="1" applyBorder="1" applyAlignment="1">
      <alignment horizontal="left" vertical="top" wrapText="1"/>
    </xf>
    <xf numFmtId="0" fontId="11" fillId="4" borderId="17" xfId="0" applyFont="1" applyFill="1" applyBorder="1" applyAlignment="1">
      <alignment horizontal="right" vertical="top" wrapText="1"/>
    </xf>
    <xf numFmtId="0" fontId="11" fillId="4" borderId="18" xfId="0" applyFont="1" applyFill="1" applyBorder="1" applyAlignment="1">
      <alignment horizontal="right" vertical="top" wrapText="1"/>
    </xf>
    <xf numFmtId="0" fontId="11" fillId="0" borderId="14" xfId="0" applyFont="1" applyFill="1" applyBorder="1" applyAlignment="1">
      <alignment horizontal="left" vertical="top" wrapText="1"/>
    </xf>
    <xf numFmtId="0" fontId="11" fillId="0" borderId="14" xfId="0" applyFont="1" applyFill="1" applyBorder="1" applyAlignment="1">
      <alignment horizontal="right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right" vertical="top" wrapText="1"/>
    </xf>
    <xf numFmtId="0" fontId="11" fillId="4" borderId="19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right" vertical="top" wrapText="1"/>
    </xf>
    <xf numFmtId="0" fontId="11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right" vertical="top"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right" vertical="top" wrapText="1"/>
    </xf>
    <xf numFmtId="0" fontId="11" fillId="3" borderId="5" xfId="0" applyFont="1" applyFill="1" applyBorder="1" applyAlignment="1">
      <alignment horizontal="center" vertical="top" wrapText="1"/>
    </xf>
    <xf numFmtId="0" fontId="12" fillId="3" borderId="5" xfId="0" applyFont="1" applyFill="1" applyBorder="1" applyAlignment="1">
      <alignment horizontal="left" vertical="top" wrapText="1"/>
    </xf>
    <xf numFmtId="0" fontId="12" fillId="3" borderId="5" xfId="0" applyFont="1" applyFill="1" applyBorder="1" applyAlignment="1">
      <alignment horizontal="right" vertical="top" wrapText="1"/>
    </xf>
    <xf numFmtId="0" fontId="12" fillId="3" borderId="5" xfId="0" applyFont="1" applyFill="1" applyBorder="1" applyAlignment="1">
      <alignment horizontal="center" vertical="top" wrapText="1"/>
    </xf>
    <xf numFmtId="4" fontId="12" fillId="3" borderId="5" xfId="0" applyNumberFormat="1" applyFont="1" applyFill="1" applyBorder="1" applyAlignment="1">
      <alignment horizontal="right" vertical="top" wrapText="1"/>
    </xf>
    <xf numFmtId="0" fontId="12" fillId="3" borderId="0" xfId="0" applyFont="1" applyFill="1" applyBorder="1" applyAlignment="1">
      <alignment horizontal="left" vertical="top" wrapText="1"/>
    </xf>
    <xf numFmtId="0" fontId="12" fillId="3" borderId="0" xfId="0" applyFont="1" applyFill="1" applyBorder="1" applyAlignment="1">
      <alignment horizontal="right" vertical="top" wrapText="1"/>
    </xf>
    <xf numFmtId="0" fontId="12" fillId="3" borderId="20" xfId="0" applyFont="1" applyFill="1" applyBorder="1" applyAlignment="1">
      <alignment horizontal="left" vertical="top" wrapText="1"/>
    </xf>
    <xf numFmtId="0" fontId="12" fillId="3" borderId="21" xfId="0" applyFont="1" applyFill="1" applyBorder="1" applyAlignment="1">
      <alignment horizontal="right" vertical="top" wrapText="1"/>
    </xf>
    <xf numFmtId="4" fontId="12" fillId="3" borderId="21" xfId="0" applyNumberFormat="1" applyFont="1" applyFill="1" applyBorder="1" applyAlignment="1">
      <alignment horizontal="right" vertical="top" wrapText="1"/>
    </xf>
    <xf numFmtId="0" fontId="12" fillId="3" borderId="22" xfId="0" applyFont="1" applyFill="1" applyBorder="1" applyAlignment="1">
      <alignment horizontal="right" vertical="top" wrapText="1"/>
    </xf>
    <xf numFmtId="0" fontId="12" fillId="3" borderId="23" xfId="0" applyFont="1" applyFill="1" applyBorder="1" applyAlignment="1">
      <alignment horizontal="right" vertical="top" wrapText="1"/>
    </xf>
    <xf numFmtId="0" fontId="12" fillId="3" borderId="24" xfId="0" applyFont="1" applyFill="1" applyBorder="1" applyAlignment="1">
      <alignment horizontal="left" vertical="top" wrapText="1"/>
    </xf>
    <xf numFmtId="0" fontId="12" fillId="3" borderId="25" xfId="0" applyFont="1" applyFill="1" applyBorder="1" applyAlignment="1">
      <alignment horizontal="left" vertical="top" wrapText="1"/>
    </xf>
    <xf numFmtId="0" fontId="11" fillId="3" borderId="20" xfId="0" applyFont="1" applyFill="1" applyBorder="1" applyAlignment="1">
      <alignment horizontal="left" vertical="top" wrapText="1"/>
    </xf>
    <xf numFmtId="0" fontId="11" fillId="3" borderId="21" xfId="0" applyFont="1" applyFill="1" applyBorder="1" applyAlignment="1">
      <alignment horizontal="right" vertical="top" wrapText="1"/>
    </xf>
    <xf numFmtId="0" fontId="12" fillId="3" borderId="26" xfId="0" applyFont="1" applyFill="1" applyBorder="1" applyAlignment="1">
      <alignment horizontal="left" vertical="top" wrapText="1"/>
    </xf>
    <xf numFmtId="0" fontId="12" fillId="3" borderId="27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vertical="top" wrapText="1"/>
    </xf>
    <xf numFmtId="0" fontId="12" fillId="3" borderId="23" xfId="0" applyFont="1" applyFill="1" applyBorder="1" applyAlignment="1">
      <alignment horizontal="left" vertical="top" wrapText="1"/>
    </xf>
    <xf numFmtId="0" fontId="12" fillId="3" borderId="13" xfId="0" applyFont="1" applyFill="1" applyBorder="1" applyAlignment="1">
      <alignment horizontal="center" vertical="top" wrapText="1"/>
    </xf>
    <xf numFmtId="0" fontId="12" fillId="3" borderId="13" xfId="0" applyFont="1" applyFill="1" applyBorder="1" applyAlignment="1">
      <alignment horizontal="right" vertical="top" wrapText="1"/>
    </xf>
    <xf numFmtId="4" fontId="12" fillId="3" borderId="28" xfId="0" applyNumberFormat="1" applyFont="1" applyFill="1" applyBorder="1" applyAlignment="1">
      <alignment horizontal="right" vertical="top" wrapText="1"/>
    </xf>
    <xf numFmtId="0" fontId="12" fillId="3" borderId="14" xfId="0" applyFont="1" applyFill="1" applyBorder="1" applyAlignment="1">
      <alignment horizontal="right" vertical="top" wrapText="1"/>
    </xf>
    <xf numFmtId="0" fontId="12" fillId="3" borderId="29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right" vertical="top"/>
    </xf>
    <xf numFmtId="43" fontId="1" fillId="0" borderId="2" xfId="5" applyFont="1" applyBorder="1" applyAlignment="1">
      <alignment vertical="center"/>
    </xf>
    <xf numFmtId="43" fontId="1" fillId="0" borderId="0" xfId="5" applyFont="1" applyBorder="1" applyAlignment="1">
      <alignment vertical="center"/>
    </xf>
    <xf numFmtId="0" fontId="1" fillId="2" borderId="3" xfId="0" applyFont="1" applyFill="1" applyBorder="1" applyAlignment="1">
      <alignment vertical="top" wrapText="1"/>
    </xf>
    <xf numFmtId="0" fontId="2" fillId="2" borderId="30" xfId="0" applyFont="1" applyFill="1" applyBorder="1" applyAlignment="1">
      <alignment horizontal="right" vertical="top" wrapText="1"/>
    </xf>
    <xf numFmtId="0" fontId="5" fillId="5" borderId="22" xfId="0" applyFont="1" applyFill="1" applyBorder="1" applyAlignment="1">
      <alignment vertical="top" wrapText="1"/>
    </xf>
    <xf numFmtId="0" fontId="5" fillId="5" borderId="0" xfId="0" applyFont="1" applyFill="1" applyBorder="1" applyAlignment="1">
      <alignment horizontal="center" vertical="top" wrapText="1"/>
    </xf>
    <xf numFmtId="0" fontId="5" fillId="5" borderId="0" xfId="0" applyFont="1" applyFill="1" applyBorder="1" applyAlignment="1">
      <alignment vertical="top" wrapText="1"/>
    </xf>
    <xf numFmtId="4" fontId="5" fillId="5" borderId="0" xfId="0" applyNumberFormat="1" applyFont="1" applyFill="1" applyBorder="1" applyAlignment="1">
      <alignment horizontal="right" vertical="top" wrapText="1"/>
    </xf>
    <xf numFmtId="4" fontId="5" fillId="5" borderId="0" xfId="0" applyNumberFormat="1" applyFont="1" applyFill="1" applyBorder="1" applyAlignment="1">
      <alignment horizontal="center" vertical="center" wrapText="1"/>
    </xf>
    <xf numFmtId="4" fontId="5" fillId="5" borderId="23" xfId="0" applyNumberFormat="1" applyFont="1" applyFill="1" applyBorder="1" applyAlignment="1">
      <alignment horizontal="center" vertical="center" wrapText="1"/>
    </xf>
    <xf numFmtId="0" fontId="0" fillId="4" borderId="0" xfId="0" applyFill="1" applyBorder="1"/>
    <xf numFmtId="0" fontId="0" fillId="4" borderId="0" xfId="0" applyFill="1"/>
    <xf numFmtId="0" fontId="3" fillId="4" borderId="0" xfId="0" applyFont="1" applyFill="1" applyBorder="1"/>
    <xf numFmtId="0" fontId="3" fillId="4" borderId="0" xfId="0" applyFont="1" applyFill="1"/>
    <xf numFmtId="4" fontId="4" fillId="0" borderId="5" xfId="0" applyNumberFormat="1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horizontal="right"/>
    </xf>
    <xf numFmtId="0" fontId="3" fillId="0" borderId="0" xfId="0" applyFont="1"/>
    <xf numFmtId="10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43" fontId="1" fillId="0" borderId="22" xfId="5" applyFont="1" applyBorder="1" applyAlignment="1">
      <alignment horizontal="left" vertical="center"/>
    </xf>
    <xf numFmtId="165" fontId="2" fillId="0" borderId="8" xfId="0" applyNumberFormat="1" applyFont="1" applyBorder="1" applyAlignment="1">
      <alignment horizontal="center"/>
    </xf>
    <xf numFmtId="0" fontId="3" fillId="4" borderId="23" xfId="0" applyFont="1" applyFill="1" applyBorder="1"/>
    <xf numFmtId="0" fontId="0" fillId="3" borderId="10" xfId="0" applyFill="1" applyBorder="1"/>
    <xf numFmtId="10" fontId="3" fillId="6" borderId="11" xfId="3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3" fillId="0" borderId="0" xfId="0" applyFont="1" applyFill="1" applyBorder="1"/>
    <xf numFmtId="0" fontId="3" fillId="0" borderId="5" xfId="0" applyFont="1" applyFill="1" applyBorder="1"/>
    <xf numFmtId="4" fontId="5" fillId="5" borderId="31" xfId="0" applyNumberFormat="1" applyFont="1" applyFill="1" applyBorder="1" applyAlignment="1">
      <alignment horizontal="right" vertical="top" wrapText="1"/>
    </xf>
    <xf numFmtId="4" fontId="2" fillId="7" borderId="5" xfId="0" applyNumberFormat="1" applyFont="1" applyFill="1" applyBorder="1" applyAlignment="1">
      <alignment horizontal="right" vertical="top" wrapText="1"/>
    </xf>
    <xf numFmtId="9" fontId="3" fillId="3" borderId="5" xfId="0" applyNumberFormat="1" applyFont="1" applyFill="1" applyBorder="1"/>
    <xf numFmtId="9" fontId="3" fillId="8" borderId="5" xfId="3" applyFont="1" applyFill="1" applyBorder="1" applyAlignment="1">
      <alignment horizontal="center"/>
    </xf>
    <xf numFmtId="0" fontId="3" fillId="8" borderId="5" xfId="0" applyFont="1" applyFill="1" applyBorder="1"/>
    <xf numFmtId="10" fontId="3" fillId="3" borderId="5" xfId="0" applyNumberFormat="1" applyFont="1" applyFill="1" applyBorder="1"/>
    <xf numFmtId="4" fontId="4" fillId="9" borderId="5" xfId="0" applyNumberFormat="1" applyFont="1" applyFill="1" applyBorder="1" applyAlignment="1">
      <alignment horizontal="right" vertical="top" wrapText="1"/>
    </xf>
    <xf numFmtId="0" fontId="4" fillId="4" borderId="0" xfId="0" applyFont="1" applyFill="1" applyBorder="1"/>
    <xf numFmtId="4" fontId="0" fillId="4" borderId="0" xfId="0" applyNumberFormat="1" applyFill="1" applyBorder="1"/>
    <xf numFmtId="0" fontId="3" fillId="10" borderId="5" xfId="0" applyFont="1" applyFill="1" applyBorder="1"/>
    <xf numFmtId="0" fontId="3" fillId="11" borderId="5" xfId="0" applyFont="1" applyFill="1" applyBorder="1"/>
    <xf numFmtId="9" fontId="3" fillId="11" borderId="5" xfId="3" applyFont="1" applyFill="1" applyBorder="1" applyAlignment="1">
      <alignment horizontal="center"/>
    </xf>
    <xf numFmtId="10" fontId="3" fillId="12" borderId="5" xfId="0" applyNumberFormat="1" applyFont="1" applyFill="1" applyBorder="1"/>
    <xf numFmtId="4" fontId="5" fillId="13" borderId="10" xfId="0" applyNumberFormat="1" applyFont="1" applyFill="1" applyBorder="1" applyAlignment="1">
      <alignment horizontal="right" vertical="top" wrapText="1"/>
    </xf>
    <xf numFmtId="0" fontId="5" fillId="5" borderId="5" xfId="0" applyFont="1" applyFill="1" applyBorder="1" applyAlignment="1">
      <alignment vertical="top" wrapText="1"/>
    </xf>
    <xf numFmtId="0" fontId="5" fillId="5" borderId="5" xfId="0" applyFont="1" applyFill="1" applyBorder="1" applyAlignment="1">
      <alignment horizontal="center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3" fillId="11" borderId="5" xfId="3" applyNumberFormat="1" applyFont="1" applyFill="1" applyBorder="1"/>
    <xf numFmtId="0" fontId="3" fillId="4" borderId="5" xfId="0" applyFont="1" applyFill="1" applyBorder="1"/>
    <xf numFmtId="0" fontId="2" fillId="2" borderId="0" xfId="0" applyFont="1" applyFill="1" applyAlignment="1">
      <alignment horizontal="right" vertical="top" wrapText="1"/>
    </xf>
    <xf numFmtId="0" fontId="2" fillId="0" borderId="5" xfId="0" applyFont="1" applyFill="1" applyBorder="1" applyAlignment="1">
      <alignment horizontal="right" vertical="top" wrapText="1"/>
    </xf>
    <xf numFmtId="0" fontId="2" fillId="2" borderId="16" xfId="0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right" vertical="top" wrapText="1"/>
    </xf>
    <xf numFmtId="4" fontId="4" fillId="6" borderId="8" xfId="0" applyNumberFormat="1" applyFont="1" applyFill="1" applyBorder="1" applyAlignment="1">
      <alignment horizontal="right" vertical="top" wrapText="1"/>
    </xf>
    <xf numFmtId="0" fontId="17" fillId="0" borderId="0" xfId="1" applyFont="1"/>
    <xf numFmtId="0" fontId="8" fillId="0" borderId="0" xfId="1" applyFont="1"/>
    <xf numFmtId="0" fontId="13" fillId="0" borderId="0" xfId="1"/>
    <xf numFmtId="0" fontId="17" fillId="14" borderId="0" xfId="1" applyFont="1" applyFill="1"/>
    <xf numFmtId="0" fontId="17" fillId="14" borderId="0" xfId="1" applyFont="1" applyFill="1" applyBorder="1" applyAlignment="1">
      <alignment horizontal="center"/>
    </xf>
    <xf numFmtId="0" fontId="17" fillId="0" borderId="0" xfId="1" applyFont="1" applyBorder="1" applyAlignment="1">
      <alignment horizontal="center"/>
    </xf>
    <xf numFmtId="0" fontId="17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17" fillId="0" borderId="5" xfId="1" applyFont="1" applyBorder="1" applyAlignment="1">
      <alignment horizontal="center"/>
    </xf>
    <xf numFmtId="0" fontId="8" fillId="0" borderId="5" xfId="1" applyFont="1" applyBorder="1"/>
    <xf numFmtId="0" fontId="8" fillId="0" borderId="5" xfId="1" applyFont="1" applyBorder="1" applyAlignment="1">
      <alignment horizontal="center"/>
    </xf>
    <xf numFmtId="0" fontId="8" fillId="0" borderId="5" xfId="1" applyFont="1" applyBorder="1" applyAlignment="1"/>
    <xf numFmtId="2" fontId="8" fillId="0" borderId="5" xfId="1" applyNumberFormat="1" applyFont="1" applyBorder="1" applyAlignment="1">
      <alignment horizontal="center"/>
    </xf>
    <xf numFmtId="0" fontId="17" fillId="15" borderId="5" xfId="1" applyFont="1" applyFill="1" applyBorder="1" applyAlignment="1">
      <alignment horizontal="center"/>
    </xf>
    <xf numFmtId="0" fontId="17" fillId="15" borderId="5" xfId="1" applyFont="1" applyFill="1" applyBorder="1" applyAlignment="1"/>
    <xf numFmtId="2" fontId="17" fillId="15" borderId="5" xfId="1" applyNumberFormat="1" applyFont="1" applyFill="1" applyBorder="1" applyAlignment="1">
      <alignment horizontal="center"/>
    </xf>
    <xf numFmtId="0" fontId="8" fillId="0" borderId="5" xfId="1" applyFont="1" applyFill="1" applyBorder="1" applyAlignment="1"/>
    <xf numFmtId="0" fontId="8" fillId="0" borderId="5" xfId="1" applyFont="1" applyFill="1" applyBorder="1"/>
    <xf numFmtId="0" fontId="8" fillId="0" borderId="5" xfId="1" applyFont="1" applyBorder="1" applyAlignment="1">
      <alignment wrapText="1"/>
    </xf>
    <xf numFmtId="2" fontId="17" fillId="16" borderId="5" xfId="1" applyNumberFormat="1" applyFont="1" applyFill="1" applyBorder="1" applyAlignment="1">
      <alignment horizontal="center"/>
    </xf>
    <xf numFmtId="0" fontId="8" fillId="0" borderId="0" xfId="1" applyFont="1" applyAlignment="1"/>
    <xf numFmtId="0" fontId="13" fillId="0" borderId="0" xfId="1" applyFont="1"/>
    <xf numFmtId="10" fontId="13" fillId="0" borderId="0" xfId="4" applyNumberFormat="1" applyFont="1"/>
    <xf numFmtId="0" fontId="17" fillId="0" borderId="0" xfId="1" applyFont="1" applyFill="1"/>
    <xf numFmtId="0" fontId="13" fillId="0" borderId="0" xfId="1" applyFill="1"/>
    <xf numFmtId="166" fontId="18" fillId="17" borderId="5" xfId="5" applyNumberFormat="1" applyFont="1" applyFill="1" applyBorder="1" applyAlignment="1">
      <alignment horizontal="center" vertical="center"/>
    </xf>
    <xf numFmtId="0" fontId="19" fillId="0" borderId="5" xfId="2" applyFont="1" applyBorder="1" applyAlignment="1">
      <alignment horizontal="center"/>
    </xf>
    <xf numFmtId="0" fontId="19" fillId="0" borderId="5" xfId="2" applyFont="1" applyBorder="1" applyAlignment="1">
      <alignment horizontal="right"/>
    </xf>
    <xf numFmtId="10" fontId="13" fillId="0" borderId="5" xfId="2" applyNumberFormat="1" applyBorder="1"/>
    <xf numFmtId="167" fontId="20" fillId="16" borderId="5" xfId="0" applyNumberFormat="1" applyFont="1" applyFill="1" applyBorder="1" applyAlignment="1">
      <alignment horizontal="center" vertical="center" wrapText="1"/>
    </xf>
    <xf numFmtId="167" fontId="20" fillId="16" borderId="5" xfId="0" applyNumberFormat="1" applyFont="1" applyFill="1" applyBorder="1" applyAlignment="1">
      <alignment horizontal="center" vertical="center"/>
    </xf>
    <xf numFmtId="168" fontId="21" fillId="11" borderId="5" xfId="4" applyNumberFormat="1" applyFont="1" applyFill="1" applyBorder="1" applyAlignment="1">
      <alignment horizontal="center" vertical="center"/>
    </xf>
    <xf numFmtId="166" fontId="21" fillId="11" borderId="5" xfId="5" applyNumberFormat="1" applyFont="1" applyFill="1" applyBorder="1" applyAlignment="1">
      <alignment horizontal="center" vertical="center"/>
    </xf>
    <xf numFmtId="165" fontId="21" fillId="11" borderId="5" xfId="0" applyNumberFormat="1" applyFont="1" applyFill="1" applyBorder="1"/>
    <xf numFmtId="4" fontId="0" fillId="0" borderId="0" xfId="0" applyNumberFormat="1"/>
    <xf numFmtId="4" fontId="5" fillId="2" borderId="10" xfId="0" applyNumberFormat="1" applyFont="1" applyFill="1" applyBorder="1" applyAlignment="1">
      <alignment horizontal="right" vertical="top" wrapText="1"/>
    </xf>
    <xf numFmtId="4" fontId="4" fillId="10" borderId="5" xfId="0" applyNumberFormat="1" applyFont="1" applyFill="1" applyBorder="1" applyAlignment="1">
      <alignment horizontal="right" vertical="top" wrapText="1"/>
    </xf>
    <xf numFmtId="4" fontId="4" fillId="11" borderId="5" xfId="0" applyNumberFormat="1" applyFont="1" applyFill="1" applyBorder="1" applyAlignment="1">
      <alignment horizontal="right" vertical="top" wrapText="1"/>
    </xf>
    <xf numFmtId="4" fontId="4" fillId="5" borderId="5" xfId="0" applyNumberFormat="1" applyFont="1" applyFill="1" applyBorder="1" applyAlignment="1">
      <alignment horizontal="right" vertical="top" wrapText="1"/>
    </xf>
    <xf numFmtId="0" fontId="0" fillId="3" borderId="5" xfId="0" applyFont="1" applyFill="1" applyBorder="1"/>
    <xf numFmtId="0" fontId="0" fillId="4" borderId="5" xfId="0" applyFont="1" applyFill="1" applyBorder="1"/>
    <xf numFmtId="4" fontId="3" fillId="8" borderId="5" xfId="0" applyNumberFormat="1" applyFont="1" applyFill="1" applyBorder="1"/>
    <xf numFmtId="4" fontId="3" fillId="3" borderId="5" xfId="0" applyNumberFormat="1" applyFont="1" applyFill="1" applyBorder="1"/>
    <xf numFmtId="4" fontId="3" fillId="3" borderId="8" xfId="0" applyNumberFormat="1" applyFont="1" applyFill="1" applyBorder="1"/>
    <xf numFmtId="4" fontId="3" fillId="4" borderId="0" xfId="0" applyNumberFormat="1" applyFont="1" applyFill="1" applyBorder="1"/>
    <xf numFmtId="4" fontId="3" fillId="4" borderId="23" xfId="0" applyNumberFormat="1" applyFont="1" applyFill="1" applyBorder="1"/>
    <xf numFmtId="4" fontId="0" fillId="3" borderId="5" xfId="0" applyNumberFormat="1" applyFill="1" applyBorder="1"/>
    <xf numFmtId="4" fontId="0" fillId="4" borderId="23" xfId="0" applyNumberFormat="1" applyFill="1" applyBorder="1"/>
    <xf numFmtId="4" fontId="0" fillId="3" borderId="8" xfId="0" applyNumberFormat="1" applyFill="1" applyBorder="1"/>
    <xf numFmtId="4" fontId="0" fillId="3" borderId="10" xfId="0" applyNumberFormat="1" applyFill="1" applyBorder="1"/>
    <xf numFmtId="9" fontId="3" fillId="3" borderId="5" xfId="3" applyFont="1" applyFill="1" applyBorder="1"/>
    <xf numFmtId="9" fontId="3" fillId="4" borderId="0" xfId="3" applyFont="1" applyFill="1" applyBorder="1"/>
    <xf numFmtId="9" fontId="0" fillId="3" borderId="5" xfId="3" applyFont="1" applyFill="1" applyBorder="1"/>
    <xf numFmtId="9" fontId="0" fillId="4" borderId="0" xfId="3" applyFont="1" applyFill="1" applyBorder="1"/>
    <xf numFmtId="9" fontId="0" fillId="3" borderId="10" xfId="3" applyFont="1" applyFill="1" applyBorder="1"/>
    <xf numFmtId="164" fontId="2" fillId="2" borderId="0" xfId="0" applyNumberFormat="1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right" vertical="top" wrapText="1"/>
    </xf>
    <xf numFmtId="164" fontId="2" fillId="0" borderId="5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16" xfId="0" applyFont="1" applyFill="1" applyBorder="1" applyAlignment="1">
      <alignment horizontal="right" vertical="top" wrapText="1"/>
    </xf>
    <xf numFmtId="0" fontId="2" fillId="2" borderId="17" xfId="0" applyFont="1" applyFill="1" applyBorder="1" applyAlignment="1">
      <alignment horizontal="right" vertical="top" wrapText="1"/>
    </xf>
    <xf numFmtId="164" fontId="2" fillId="2" borderId="17" xfId="0" applyNumberFormat="1" applyFont="1" applyFill="1" applyBorder="1" applyAlignment="1">
      <alignment horizontal="right" vertical="top" wrapText="1"/>
    </xf>
    <xf numFmtId="164" fontId="2" fillId="2" borderId="18" xfId="0" applyNumberFormat="1" applyFont="1" applyFill="1" applyBorder="1" applyAlignment="1">
      <alignment horizontal="right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3" fontId="1" fillId="0" borderId="0" xfId="5" applyFont="1" applyBorder="1" applyAlignment="1">
      <alignment horizontal="right" vertical="top" wrapText="1"/>
    </xf>
    <xf numFmtId="43" fontId="1" fillId="0" borderId="0" xfId="5" applyFont="1" applyBorder="1" applyAlignment="1">
      <alignment horizontal="right" vertical="top"/>
    </xf>
    <xf numFmtId="43" fontId="1" fillId="0" borderId="36" xfId="5" applyFont="1" applyBorder="1" applyAlignment="1">
      <alignment horizontal="right" vertical="top"/>
    </xf>
    <xf numFmtId="43" fontId="1" fillId="0" borderId="0" xfId="5" applyFont="1" applyBorder="1" applyAlignment="1">
      <alignment horizontal="right" vertical="center"/>
    </xf>
    <xf numFmtId="43" fontId="1" fillId="0" borderId="36" xfId="5" applyFont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3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36" xfId="0" applyFont="1" applyFill="1" applyBorder="1" applyAlignment="1">
      <alignment horizontal="left" vertical="top" wrapText="1"/>
    </xf>
    <xf numFmtId="49" fontId="8" fillId="0" borderId="38" xfId="0" applyNumberFormat="1" applyFont="1" applyFill="1" applyBorder="1" applyAlignment="1">
      <alignment horizontal="center" vertical="center"/>
    </xf>
    <xf numFmtId="49" fontId="8" fillId="0" borderId="34" xfId="0" applyNumberFormat="1" applyFont="1" applyFill="1" applyBorder="1" applyAlignment="1">
      <alignment horizontal="center" vertical="center"/>
    </xf>
    <xf numFmtId="49" fontId="8" fillId="0" borderId="3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36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right" vertical="top" wrapText="1"/>
    </xf>
    <xf numFmtId="0" fontId="12" fillId="0" borderId="5" xfId="0" applyFont="1" applyFill="1" applyBorder="1" applyAlignment="1">
      <alignment horizontal="left" vertical="top" wrapText="1"/>
    </xf>
    <xf numFmtId="0" fontId="11" fillId="4" borderId="13" xfId="0" applyFont="1" applyFill="1" applyBorder="1" applyAlignment="1">
      <alignment horizontal="left" vertical="top" wrapText="1"/>
    </xf>
    <xf numFmtId="0" fontId="11" fillId="4" borderId="13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right" vertical="top" wrapText="1"/>
    </xf>
    <xf numFmtId="0" fontId="12" fillId="0" borderId="5" xfId="0" applyFont="1" applyFill="1" applyBorder="1" applyAlignment="1">
      <alignment horizontal="center" vertical="top" wrapText="1"/>
    </xf>
    <xf numFmtId="0" fontId="11" fillId="4" borderId="17" xfId="0" applyFont="1" applyFill="1" applyBorder="1" applyAlignment="1">
      <alignment horizontal="left" vertical="top" wrapText="1"/>
    </xf>
    <xf numFmtId="0" fontId="11" fillId="4" borderId="17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right" vertical="top" wrapText="1"/>
    </xf>
    <xf numFmtId="0" fontId="11" fillId="4" borderId="19" xfId="0" applyFont="1" applyFill="1" applyBorder="1" applyAlignment="1">
      <alignment horizontal="left" vertical="top" wrapText="1"/>
    </xf>
    <xf numFmtId="0" fontId="11" fillId="4" borderId="19" xfId="0" applyFont="1" applyFill="1" applyBorder="1" applyAlignment="1">
      <alignment horizontal="center" vertical="top" wrapText="1"/>
    </xf>
    <xf numFmtId="0" fontId="12" fillId="3" borderId="5" xfId="0" applyFont="1" applyFill="1" applyBorder="1" applyAlignment="1">
      <alignment horizontal="left" vertical="top" wrapText="1"/>
    </xf>
    <xf numFmtId="0" fontId="10" fillId="4" borderId="32" xfId="0" applyFont="1" applyFill="1" applyBorder="1" applyAlignment="1">
      <alignment horizontal="center" vertical="center"/>
    </xf>
    <xf numFmtId="0" fontId="10" fillId="4" borderId="33" xfId="0" applyFont="1" applyFill="1" applyBorder="1" applyAlignment="1">
      <alignment horizontal="center" vertical="center"/>
    </xf>
    <xf numFmtId="0" fontId="10" fillId="4" borderId="39" xfId="0" applyFont="1" applyFill="1" applyBorder="1" applyAlignment="1">
      <alignment horizontal="center" vertical="center"/>
    </xf>
    <xf numFmtId="0" fontId="10" fillId="4" borderId="40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41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left" vertical="top" wrapText="1"/>
    </xf>
    <xf numFmtId="0" fontId="12" fillId="3" borderId="5" xfId="0" applyFont="1" applyFill="1" applyBorder="1" applyAlignment="1">
      <alignment horizontal="right" vertical="top" wrapText="1"/>
    </xf>
    <xf numFmtId="0" fontId="12" fillId="3" borderId="13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3" borderId="0" xfId="0" applyFont="1" applyFill="1" applyBorder="1" applyAlignment="1">
      <alignment horizontal="right" vertical="top" wrapText="1"/>
    </xf>
    <xf numFmtId="0" fontId="12" fillId="3" borderId="23" xfId="0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right" wrapText="1"/>
    </xf>
    <xf numFmtId="0" fontId="1" fillId="2" borderId="37" xfId="0" applyFont="1" applyFill="1" applyBorder="1" applyAlignment="1">
      <alignment horizontal="right" wrapText="1"/>
    </xf>
    <xf numFmtId="49" fontId="13" fillId="0" borderId="38" xfId="0" applyNumberFormat="1" applyFont="1" applyFill="1" applyBorder="1" applyAlignment="1">
      <alignment horizontal="center" vertical="center"/>
    </xf>
    <xf numFmtId="49" fontId="13" fillId="0" borderId="34" xfId="0" applyNumberFormat="1" applyFont="1" applyFill="1" applyBorder="1" applyAlignment="1">
      <alignment horizontal="center" vertical="center"/>
    </xf>
    <xf numFmtId="49" fontId="13" fillId="0" borderId="35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36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top" wrapText="1"/>
    </xf>
    <xf numFmtId="0" fontId="16" fillId="0" borderId="36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5" fillId="0" borderId="36" xfId="0" applyFont="1" applyBorder="1" applyAlignment="1">
      <alignment horizontal="center" vertical="top"/>
    </xf>
    <xf numFmtId="43" fontId="1" fillId="0" borderId="36" xfId="5" applyFont="1" applyBorder="1" applyAlignment="1">
      <alignment horizontal="right" vertical="top" wrapText="1"/>
    </xf>
    <xf numFmtId="0" fontId="17" fillId="16" borderId="5" xfId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4" fontId="5" fillId="13" borderId="42" xfId="0" applyNumberFormat="1" applyFont="1" applyFill="1" applyBorder="1" applyAlignment="1">
      <alignment horizontal="center" vertical="top" wrapText="1"/>
    </xf>
    <xf numFmtId="4" fontId="5" fillId="13" borderId="43" xfId="0" applyNumberFormat="1" applyFont="1" applyFill="1" applyBorder="1" applyAlignment="1">
      <alignment horizontal="center" vertical="top" wrapText="1"/>
    </xf>
    <xf numFmtId="4" fontId="5" fillId="13" borderId="44" xfId="0" applyNumberFormat="1" applyFont="1" applyFill="1" applyBorder="1" applyAlignment="1">
      <alignment horizontal="center" vertical="top" wrapText="1"/>
    </xf>
    <xf numFmtId="43" fontId="1" fillId="0" borderId="23" xfId="5" applyFont="1" applyBorder="1" applyAlignment="1">
      <alignment horizontal="right" vertical="top" wrapText="1"/>
    </xf>
    <xf numFmtId="43" fontId="1" fillId="0" borderId="23" xfId="5" applyFont="1" applyBorder="1" applyAlignment="1">
      <alignment horizontal="right" vertical="center"/>
    </xf>
    <xf numFmtId="0" fontId="1" fillId="2" borderId="40" xfId="0" applyFont="1" applyFill="1" applyBorder="1" applyAlignment="1">
      <alignment horizontal="center" vertical="top" wrapText="1"/>
    </xf>
    <xf numFmtId="0" fontId="1" fillId="2" borderId="41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horizontal="left" vertical="top" wrapText="1"/>
    </xf>
    <xf numFmtId="0" fontId="1" fillId="2" borderId="23" xfId="0" applyFont="1" applyFill="1" applyBorder="1" applyAlignment="1">
      <alignment horizontal="left" vertical="top" wrapText="1"/>
    </xf>
    <xf numFmtId="49" fontId="8" fillId="0" borderId="32" xfId="0" applyNumberFormat="1" applyFont="1" applyFill="1" applyBorder="1" applyAlignment="1">
      <alignment horizontal="center" vertical="center"/>
    </xf>
    <xf numFmtId="49" fontId="8" fillId="0" borderId="33" xfId="0" applyNumberFormat="1" applyFont="1" applyFill="1" applyBorder="1" applyAlignment="1">
      <alignment horizontal="center" vertical="center"/>
    </xf>
    <xf numFmtId="49" fontId="8" fillId="0" borderId="39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8" fillId="0" borderId="23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" fontId="5" fillId="2" borderId="42" xfId="0" applyNumberFormat="1" applyFont="1" applyFill="1" applyBorder="1" applyAlignment="1">
      <alignment horizontal="center" vertical="top" wrapText="1"/>
    </xf>
    <xf numFmtId="4" fontId="5" fillId="2" borderId="43" xfId="0" applyNumberFormat="1" applyFont="1" applyFill="1" applyBorder="1" applyAlignment="1">
      <alignment horizontal="center" vertical="top" wrapText="1"/>
    </xf>
    <xf numFmtId="4" fontId="5" fillId="2" borderId="44" xfId="0" applyNumberFormat="1" applyFont="1" applyFill="1" applyBorder="1" applyAlignment="1">
      <alignment horizontal="center" vertical="top" wrapText="1"/>
    </xf>
  </cellXfs>
  <cellStyles count="6">
    <cellStyle name="Normal" xfId="0" builtinId="0"/>
    <cellStyle name="Normal_composicao de encargos sociais" xfId="1"/>
    <cellStyle name="Normal_composicao de encargos sociais 2" xfId="2"/>
    <cellStyle name="Porcentagem" xfId="3" builtinId="5"/>
    <cellStyle name="Porcentagem 2" xfId="4"/>
    <cellStyle name="Separador de milhares" xfId="5" builtinId="3"/>
  </cellStyles>
  <dxfs count="96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74</xdr:row>
      <xdr:rowOff>0</xdr:rowOff>
    </xdr:from>
    <xdr:to>
      <xdr:col>5</xdr:col>
      <xdr:colOff>0</xdr:colOff>
      <xdr:row>123</xdr:row>
      <xdr:rowOff>0</xdr:rowOff>
    </xdr:to>
    <xdr:pic>
      <xdr:nvPicPr>
        <xdr:cNvPr id="2049" name="Imagem 3"/>
        <xdr:cNvPicPr>
          <a:picLocks noChangeAspect="1"/>
        </xdr:cNvPicPr>
      </xdr:nvPicPr>
      <xdr:blipFill>
        <a:blip xmlns:r="http://schemas.openxmlformats.org/officeDocument/2006/relationships" r:embed="rId1"/>
        <a:srcRect l="33755" t="3999" r="33742" b="26659"/>
        <a:stretch>
          <a:fillRect/>
        </a:stretch>
      </xdr:blipFill>
      <xdr:spPr bwMode="auto">
        <a:xfrm>
          <a:off x="609600" y="12153900"/>
          <a:ext cx="5953125" cy="793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21</xdr:col>
      <xdr:colOff>0</xdr:colOff>
      <xdr:row>123</xdr:row>
      <xdr:rowOff>0</xdr:rowOff>
    </xdr:to>
    <xdr:pic>
      <xdr:nvPicPr>
        <xdr:cNvPr id="2050" name="Imagem 5"/>
        <xdr:cNvPicPr>
          <a:picLocks noChangeAspect="1"/>
        </xdr:cNvPicPr>
      </xdr:nvPicPr>
      <xdr:blipFill>
        <a:blip xmlns:r="http://schemas.openxmlformats.org/officeDocument/2006/relationships" r:embed="rId1"/>
        <a:srcRect l="33755" t="3999" r="33742" b="26659"/>
        <a:stretch>
          <a:fillRect/>
        </a:stretch>
      </xdr:blipFill>
      <xdr:spPr bwMode="auto">
        <a:xfrm>
          <a:off x="14478000" y="12153900"/>
          <a:ext cx="5953125" cy="793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Q165"/>
  <sheetViews>
    <sheetView topLeftCell="K4" workbookViewId="0">
      <pane ySplit="9" topLeftCell="A149" activePane="bottomLeft" state="frozen"/>
      <selection activeCell="A4" sqref="A4"/>
      <selection pane="bottomLeft" activeCell="R159" sqref="R159"/>
    </sheetView>
  </sheetViews>
  <sheetFormatPr defaultRowHeight="15"/>
  <cols>
    <col min="1" max="1" width="5.85546875" customWidth="1"/>
    <col min="2" max="2" width="10.85546875" style="20" customWidth="1"/>
    <col min="3" max="3" width="9.7109375" customWidth="1"/>
    <col min="4" max="4" width="59.42578125" customWidth="1"/>
    <col min="5" max="5" width="25.5703125" customWidth="1"/>
    <col min="6" max="6" width="5.85546875" customWidth="1"/>
    <col min="17" max="17" width="9.5703125" bestFit="1" customWidth="1"/>
    <col min="18" max="19" width="10.42578125" bestFit="1" customWidth="1"/>
    <col min="20" max="20" width="12" style="22" customWidth="1"/>
    <col min="21" max="21" width="12.5703125" customWidth="1"/>
    <col min="22" max="22" width="11.140625" style="15" customWidth="1"/>
    <col min="23" max="23" width="10" style="15" bestFit="1" customWidth="1"/>
    <col min="24" max="24" width="9.140625" style="15"/>
    <col min="25" max="25" width="12.7109375" style="15" customWidth="1"/>
    <col min="26" max="69" width="9.140625" style="15"/>
  </cols>
  <sheetData>
    <row r="1" spans="1:69">
      <c r="A1" s="233" t="s">
        <v>1960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5"/>
    </row>
    <row r="2" spans="1:69" ht="18.75" customHeight="1">
      <c r="A2" s="236" t="s">
        <v>1961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8"/>
    </row>
    <row r="3" spans="1:69" ht="15" customHeight="1">
      <c r="A3" s="236" t="s">
        <v>1962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8"/>
    </row>
    <row r="4" spans="1:69" s="1" customFormat="1" ht="12.6" customHeight="1">
      <c r="A4" s="239" t="s">
        <v>32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1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</row>
    <row r="5" spans="1:69" s="1" customFormat="1" ht="12" customHeight="1">
      <c r="A5" s="239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1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</row>
    <row r="6" spans="1:69" s="114" customFormat="1" ht="22.5" customHeight="1">
      <c r="A6" s="230" t="s">
        <v>1963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2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</row>
    <row r="7" spans="1:69" s="114" customFormat="1" ht="22.5" customHeight="1">
      <c r="A7" s="230" t="s">
        <v>1964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2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</row>
    <row r="8" spans="1:69" s="114" customFormat="1" ht="22.5" customHeight="1">
      <c r="A8" s="3" t="s">
        <v>1965</v>
      </c>
      <c r="B8" s="4"/>
      <c r="C8" s="5"/>
      <c r="D8" s="223" t="s">
        <v>1941</v>
      </c>
      <c r="E8" s="223"/>
      <c r="F8" s="223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5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</row>
    <row r="9" spans="1:69" s="114" customFormat="1" ht="15" customHeight="1">
      <c r="A9" s="3" t="s">
        <v>1966</v>
      </c>
      <c r="B9" s="4"/>
      <c r="C9" s="5"/>
      <c r="D9" s="226" t="s">
        <v>1967</v>
      </c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</row>
    <row r="10" spans="1:69" s="114" customFormat="1" ht="16.5" customHeight="1">
      <c r="A10" s="6"/>
      <c r="B10" s="7"/>
      <c r="C10" s="149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228" t="s">
        <v>113</v>
      </c>
      <c r="T10" s="228"/>
      <c r="U10" s="229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</row>
    <row r="11" spans="1:69" s="114" customFormat="1" ht="14.25" customHeight="1">
      <c r="A11" s="219" t="s">
        <v>1845</v>
      </c>
      <c r="B11" s="220" t="s">
        <v>1713</v>
      </c>
      <c r="C11" s="220" t="s">
        <v>1623</v>
      </c>
      <c r="D11" s="220" t="s">
        <v>1681</v>
      </c>
      <c r="E11" s="220" t="s">
        <v>1745</v>
      </c>
      <c r="F11" s="220" t="s">
        <v>1649</v>
      </c>
      <c r="G11" s="220" t="s">
        <v>1815</v>
      </c>
      <c r="H11" s="220" t="s">
        <v>1958</v>
      </c>
      <c r="I11" s="213" t="s">
        <v>1969</v>
      </c>
      <c r="J11" s="213"/>
      <c r="K11" s="213"/>
      <c r="L11" s="213"/>
      <c r="M11" s="220" t="s">
        <v>1970</v>
      </c>
      <c r="N11" s="213" t="s">
        <v>1842</v>
      </c>
      <c r="O11" s="213"/>
      <c r="P11" s="213"/>
      <c r="Q11" s="213" t="s">
        <v>1584</v>
      </c>
      <c r="R11" s="213"/>
      <c r="S11" s="213"/>
      <c r="T11" s="221" t="s">
        <v>1971</v>
      </c>
      <c r="U11" s="222"/>
      <c r="V11" s="17"/>
      <c r="W11" s="17" t="s">
        <v>22</v>
      </c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</row>
    <row r="12" spans="1:69" s="114" customFormat="1" ht="13.5" customHeight="1">
      <c r="A12" s="219"/>
      <c r="B12" s="220"/>
      <c r="C12" s="220"/>
      <c r="D12" s="220"/>
      <c r="E12" s="220"/>
      <c r="F12" s="220"/>
      <c r="G12" s="220"/>
      <c r="H12" s="220"/>
      <c r="I12" s="9" t="s">
        <v>1636</v>
      </c>
      <c r="J12" s="9" t="s">
        <v>1723</v>
      </c>
      <c r="K12" s="9" t="s">
        <v>1957</v>
      </c>
      <c r="L12" s="9" t="s">
        <v>1748</v>
      </c>
      <c r="M12" s="220"/>
      <c r="N12" s="113" t="s">
        <v>1636</v>
      </c>
      <c r="O12" s="113" t="s">
        <v>1957</v>
      </c>
      <c r="P12" s="113" t="s">
        <v>1748</v>
      </c>
      <c r="Q12" s="113" t="s">
        <v>1636</v>
      </c>
      <c r="R12" s="113" t="s">
        <v>1863</v>
      </c>
      <c r="S12" s="113" t="s">
        <v>1748</v>
      </c>
      <c r="T12" s="33" t="s">
        <v>1974</v>
      </c>
      <c r="U12" s="34" t="s">
        <v>1973</v>
      </c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</row>
    <row r="13" spans="1:69" s="111" customFormat="1" ht="14.25" customHeight="1">
      <c r="A13" s="102" t="s">
        <v>1566</v>
      </c>
      <c r="B13" s="103"/>
      <c r="C13" s="104"/>
      <c r="D13" s="104" t="s">
        <v>1754</v>
      </c>
      <c r="E13" s="104"/>
      <c r="F13" s="104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>
        <f>SUM(S14:S18)</f>
        <v>25967.862800000003</v>
      </c>
      <c r="T13" s="106"/>
      <c r="U13" s="107"/>
      <c r="V13" s="110"/>
      <c r="W13" s="110">
        <v>24174.37</v>
      </c>
      <c r="X13" s="135">
        <f>S13-W13</f>
        <v>1793.4928000000036</v>
      </c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</row>
    <row r="14" spans="1:69" s="13" customFormat="1" ht="22.5" customHeight="1">
      <c r="A14" s="25" t="s">
        <v>1552</v>
      </c>
      <c r="B14" s="11" t="s">
        <v>1543</v>
      </c>
      <c r="C14" s="10" t="s">
        <v>1577</v>
      </c>
      <c r="D14" s="10" t="s">
        <v>1675</v>
      </c>
      <c r="E14" s="10" t="s">
        <v>1728</v>
      </c>
      <c r="F14" s="11" t="s">
        <v>1701</v>
      </c>
      <c r="G14" s="12">
        <v>1</v>
      </c>
      <c r="H14" s="12">
        <v>178.34</v>
      </c>
      <c r="I14" s="112">
        <v>0</v>
      </c>
      <c r="J14" s="112">
        <v>0</v>
      </c>
      <c r="K14" s="112">
        <v>178.34</v>
      </c>
      <c r="L14" s="112">
        <v>178.34</v>
      </c>
      <c r="M14" s="12">
        <v>20.58</v>
      </c>
      <c r="N14" s="133">
        <f>TRUNC(I14*(1+$M14/100),2)*$P$165</f>
        <v>0</v>
      </c>
      <c r="O14" s="133">
        <f>TRUNC((J14+K14)*(1+$M14/100),2)</f>
        <v>215.04</v>
      </c>
      <c r="P14" s="133">
        <f>N14+O14</f>
        <v>215.04</v>
      </c>
      <c r="Q14" s="133">
        <f t="shared" ref="Q14:R18" si="0">$G14*N14</f>
        <v>0</v>
      </c>
      <c r="R14" s="133">
        <f t="shared" si="0"/>
        <v>215.04</v>
      </c>
      <c r="S14" s="133">
        <f>Q14+R14</f>
        <v>215.04</v>
      </c>
      <c r="T14" s="23" t="s">
        <v>1975</v>
      </c>
      <c r="U14" s="26">
        <v>0</v>
      </c>
      <c r="V14" s="18"/>
      <c r="W14" s="18">
        <v>225.81</v>
      </c>
      <c r="X14" s="135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</row>
    <row r="15" spans="1:69" s="13" customFormat="1" ht="22.5" customHeight="1">
      <c r="A15" s="25" t="s">
        <v>114</v>
      </c>
      <c r="B15" s="11" t="s">
        <v>1642</v>
      </c>
      <c r="C15" s="10" t="s">
        <v>1674</v>
      </c>
      <c r="D15" s="10" t="s">
        <v>116</v>
      </c>
      <c r="E15" s="10" t="s">
        <v>1670</v>
      </c>
      <c r="F15" s="11" t="s">
        <v>1604</v>
      </c>
      <c r="G15" s="12">
        <v>0.75</v>
      </c>
      <c r="H15" s="12">
        <v>12433.06</v>
      </c>
      <c r="I15" s="112">
        <v>12352.42</v>
      </c>
      <c r="J15" s="112">
        <v>1.84</v>
      </c>
      <c r="K15" s="112">
        <v>78.8</v>
      </c>
      <c r="L15" s="112">
        <v>12433.06</v>
      </c>
      <c r="M15" s="12">
        <v>20.58</v>
      </c>
      <c r="N15" s="133">
        <f>TRUNC(I15*(1+$M15/100),2)*$P$165</f>
        <v>17210.64097</v>
      </c>
      <c r="O15" s="133">
        <f>TRUNC((J15+K15)*(1+$M15/100),2)+0.01</f>
        <v>97.240000000000009</v>
      </c>
      <c r="P15" s="133">
        <f>N15+O15</f>
        <v>17307.880970000002</v>
      </c>
      <c r="Q15" s="133">
        <f t="shared" si="0"/>
        <v>12907.9807275</v>
      </c>
      <c r="R15" s="133">
        <f t="shared" si="0"/>
        <v>72.930000000000007</v>
      </c>
      <c r="S15" s="133">
        <f>Q15+R15</f>
        <v>12980.910727500001</v>
      </c>
      <c r="T15" s="23" t="s">
        <v>1975</v>
      </c>
      <c r="U15" s="26">
        <v>0</v>
      </c>
      <c r="V15" s="18"/>
      <c r="W15" s="18">
        <v>15742.74</v>
      </c>
      <c r="X15" s="135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</row>
    <row r="16" spans="1:69" s="13" customFormat="1" ht="22.5" customHeight="1">
      <c r="A16" s="25" t="s">
        <v>115</v>
      </c>
      <c r="B16" s="11" t="s">
        <v>1642</v>
      </c>
      <c r="C16" s="10" t="s">
        <v>1674</v>
      </c>
      <c r="D16" s="10" t="s">
        <v>117</v>
      </c>
      <c r="E16" s="10" t="s">
        <v>1670</v>
      </c>
      <c r="F16" s="11" t="s">
        <v>1604</v>
      </c>
      <c r="G16" s="12">
        <v>0.25</v>
      </c>
      <c r="H16" s="12">
        <v>12433.06</v>
      </c>
      <c r="I16" s="112">
        <v>12352.42</v>
      </c>
      <c r="J16" s="112">
        <v>1.84</v>
      </c>
      <c r="K16" s="112">
        <v>78.8</v>
      </c>
      <c r="L16" s="112">
        <v>12433.06</v>
      </c>
      <c r="M16" s="12">
        <v>20.58</v>
      </c>
      <c r="N16" s="133">
        <f>TRUNC(I16*(1+$M16/100),2)*$P$165</f>
        <v>17210.64097</v>
      </c>
      <c r="O16" s="133">
        <f>TRUNC((J16+K16)*(1+$M16/100),2)+0.01</f>
        <v>97.240000000000009</v>
      </c>
      <c r="P16" s="133">
        <f>N16+O16</f>
        <v>17307.880970000002</v>
      </c>
      <c r="Q16" s="133">
        <f>$G16*N16</f>
        <v>4302.6602425000001</v>
      </c>
      <c r="R16" s="133">
        <f>$G16*O16</f>
        <v>24.310000000000002</v>
      </c>
      <c r="S16" s="133">
        <f>Q16+R16</f>
        <v>4326.9702425000005</v>
      </c>
      <c r="T16" s="23" t="s">
        <v>1975</v>
      </c>
      <c r="U16" s="26">
        <v>0</v>
      </c>
      <c r="V16" s="18"/>
      <c r="W16" s="18">
        <v>15742.74</v>
      </c>
      <c r="X16" s="135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</row>
    <row r="17" spans="1:65" s="13" customFormat="1" ht="22.5" customHeight="1">
      <c r="A17" s="25" t="s">
        <v>1553</v>
      </c>
      <c r="B17" s="11" t="s">
        <v>1654</v>
      </c>
      <c r="C17" s="10" t="s">
        <v>1674</v>
      </c>
      <c r="D17" s="10" t="s">
        <v>1781</v>
      </c>
      <c r="E17" s="10" t="s">
        <v>1670</v>
      </c>
      <c r="F17" s="11" t="s">
        <v>1604</v>
      </c>
      <c r="G17" s="12">
        <v>1</v>
      </c>
      <c r="H17" s="12">
        <v>3930.67</v>
      </c>
      <c r="I17" s="112">
        <v>3362.97</v>
      </c>
      <c r="J17" s="112">
        <v>1.84</v>
      </c>
      <c r="K17" s="112">
        <v>565.86</v>
      </c>
      <c r="L17" s="112">
        <v>3930.67</v>
      </c>
      <c r="M17" s="12">
        <v>20.58</v>
      </c>
      <c r="N17" s="133">
        <f>TRUNC(I17*(1+$M17/100),2)*$P$165</f>
        <v>4685.62183</v>
      </c>
      <c r="O17" s="133">
        <f>TRUNC((J17+K17)*(1+$M17/100),2)</f>
        <v>684.53</v>
      </c>
      <c r="P17" s="133">
        <f>N17+O17</f>
        <v>5370.1518299999998</v>
      </c>
      <c r="Q17" s="133">
        <f t="shared" si="0"/>
        <v>4685.62183</v>
      </c>
      <c r="R17" s="133">
        <f t="shared" si="0"/>
        <v>684.53</v>
      </c>
      <c r="S17" s="133">
        <f>Q17+R17</f>
        <v>5370.1518299999998</v>
      </c>
      <c r="T17" s="23" t="s">
        <v>1975</v>
      </c>
      <c r="U17" s="26">
        <v>0</v>
      </c>
      <c r="V17" s="18"/>
      <c r="W17" s="18">
        <v>4977.01</v>
      </c>
      <c r="X17" s="135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</row>
    <row r="18" spans="1:65" s="13" customFormat="1" ht="22.5" customHeight="1">
      <c r="A18" s="25" t="s">
        <v>1554</v>
      </c>
      <c r="B18" s="11" t="s">
        <v>1824</v>
      </c>
      <c r="C18" s="10" t="s">
        <v>1577</v>
      </c>
      <c r="D18" s="10" t="s">
        <v>1610</v>
      </c>
      <c r="E18" s="10" t="s">
        <v>1670</v>
      </c>
      <c r="F18" s="11" t="s">
        <v>1735</v>
      </c>
      <c r="G18" s="12">
        <v>1</v>
      </c>
      <c r="H18" s="12">
        <v>2550</v>
      </c>
      <c r="I18" s="112">
        <v>0</v>
      </c>
      <c r="J18" s="112">
        <v>0</v>
      </c>
      <c r="K18" s="112">
        <v>2550</v>
      </c>
      <c r="L18" s="112">
        <v>2550</v>
      </c>
      <c r="M18" s="12">
        <v>20.58</v>
      </c>
      <c r="N18" s="133">
        <f>TRUNC(I18*(1+$M18/100),2)*$P$165</f>
        <v>0</v>
      </c>
      <c r="O18" s="133">
        <f>TRUNC((J18+K18)*(1+$M18/100),2)</f>
        <v>3074.79</v>
      </c>
      <c r="P18" s="133">
        <f>N18+O18</f>
        <v>3074.79</v>
      </c>
      <c r="Q18" s="133">
        <f t="shared" si="0"/>
        <v>0</v>
      </c>
      <c r="R18" s="133">
        <f t="shared" si="0"/>
        <v>3074.79</v>
      </c>
      <c r="S18" s="133">
        <f>Q18+R18</f>
        <v>3074.79</v>
      </c>
      <c r="T18" s="23" t="s">
        <v>1975</v>
      </c>
      <c r="U18" s="26">
        <v>0</v>
      </c>
      <c r="V18" s="18"/>
      <c r="W18" s="18">
        <v>3228.81</v>
      </c>
      <c r="X18" s="135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</row>
    <row r="19" spans="1:65" s="111" customFormat="1" ht="14.25" customHeight="1">
      <c r="A19" s="102" t="s">
        <v>1567</v>
      </c>
      <c r="B19" s="103"/>
      <c r="C19" s="104"/>
      <c r="D19" s="104" t="s">
        <v>1650</v>
      </c>
      <c r="E19" s="104"/>
      <c r="F19" s="104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>
        <f>SUM(S20:S34)</f>
        <v>8062.4396499999993</v>
      </c>
      <c r="T19" s="106"/>
      <c r="U19" s="107"/>
      <c r="V19" s="110"/>
      <c r="W19" s="110">
        <v>7877.84</v>
      </c>
      <c r="X19" s="135">
        <f>S19-W19</f>
        <v>184.5996499999992</v>
      </c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</row>
    <row r="20" spans="1:65" s="13" customFormat="1" ht="22.5" customHeight="1">
      <c r="A20" s="25" t="s">
        <v>1917</v>
      </c>
      <c r="B20" s="11" t="s">
        <v>1875</v>
      </c>
      <c r="C20" s="10" t="s">
        <v>1674</v>
      </c>
      <c r="D20" s="10" t="s">
        <v>1578</v>
      </c>
      <c r="E20" s="10" t="s">
        <v>1731</v>
      </c>
      <c r="F20" s="11" t="s">
        <v>1643</v>
      </c>
      <c r="G20" s="12">
        <v>2.2400000000000002</v>
      </c>
      <c r="H20" s="12">
        <v>304.85000000000002</v>
      </c>
      <c r="I20" s="112">
        <v>29.88</v>
      </c>
      <c r="J20" s="112">
        <v>0.91</v>
      </c>
      <c r="K20" s="112">
        <v>274.06</v>
      </c>
      <c r="L20" s="112">
        <v>304.85000000000002</v>
      </c>
      <c r="M20" s="12">
        <v>20.58</v>
      </c>
      <c r="N20" s="133">
        <f t="shared" ref="N20:N34" si="1">TRUNC(I20*(1+$M20/100),2)*$P$165</f>
        <v>41.621110000000002</v>
      </c>
      <c r="O20" s="133">
        <f>TRUNC((J20+K20)*(1+$M20/100),2)+0.01</f>
        <v>331.56</v>
      </c>
      <c r="P20" s="133">
        <f t="shared" ref="P20:P34" si="2">N20+O20</f>
        <v>373.18110999999999</v>
      </c>
      <c r="Q20" s="133">
        <f t="shared" ref="Q20:R34" si="3">$G20*N20</f>
        <v>93.231286400000016</v>
      </c>
      <c r="R20" s="133">
        <f t="shared" si="3"/>
        <v>742.69440000000009</v>
      </c>
      <c r="S20" s="133">
        <f t="shared" ref="S20:S34" si="4">Q20+R20</f>
        <v>835.92568640000013</v>
      </c>
      <c r="T20" s="23" t="s">
        <v>1975</v>
      </c>
      <c r="U20" s="26">
        <v>0</v>
      </c>
      <c r="V20" s="18"/>
      <c r="W20" s="18">
        <v>864.64</v>
      </c>
      <c r="X20" s="135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</row>
    <row r="21" spans="1:65" s="13" customFormat="1" ht="22.5" customHeight="1">
      <c r="A21" s="25" t="s">
        <v>1919</v>
      </c>
      <c r="B21" s="11" t="s">
        <v>1547</v>
      </c>
      <c r="C21" s="10" t="s">
        <v>1674</v>
      </c>
      <c r="D21" s="10" t="s">
        <v>1819</v>
      </c>
      <c r="E21" s="10" t="s">
        <v>1885</v>
      </c>
      <c r="F21" s="11" t="s">
        <v>1644</v>
      </c>
      <c r="G21" s="12">
        <v>44.76</v>
      </c>
      <c r="H21" s="12">
        <v>33.770000000000003</v>
      </c>
      <c r="I21" s="112">
        <v>23.21</v>
      </c>
      <c r="J21" s="112">
        <v>0.75</v>
      </c>
      <c r="K21" s="112">
        <v>9.81</v>
      </c>
      <c r="L21" s="112">
        <v>33.770000000000003</v>
      </c>
      <c r="M21" s="12">
        <v>20.58</v>
      </c>
      <c r="N21" s="133">
        <f t="shared" si="1"/>
        <v>32.330889999999997</v>
      </c>
      <c r="O21" s="133">
        <f>TRUNC((J21+K21)*(1+$M21/100),2)+0.01</f>
        <v>12.74</v>
      </c>
      <c r="P21" s="133">
        <f t="shared" si="2"/>
        <v>45.070889999999999</v>
      </c>
      <c r="Q21" s="133">
        <f t="shared" si="3"/>
        <v>1447.1306363999997</v>
      </c>
      <c r="R21" s="133">
        <f t="shared" si="3"/>
        <v>570.24239999999998</v>
      </c>
      <c r="S21" s="133">
        <f t="shared" si="4"/>
        <v>2017.3730363999998</v>
      </c>
      <c r="T21" s="23" t="s">
        <v>1975</v>
      </c>
      <c r="U21" s="26">
        <v>0</v>
      </c>
      <c r="V21" s="18"/>
      <c r="W21" s="18">
        <v>1913.49</v>
      </c>
      <c r="X21" s="135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</row>
    <row r="22" spans="1:65" s="13" customFormat="1" ht="22.5" customHeight="1">
      <c r="A22" s="25" t="s">
        <v>1921</v>
      </c>
      <c r="B22" s="11" t="s">
        <v>1574</v>
      </c>
      <c r="C22" s="10" t="s">
        <v>1674</v>
      </c>
      <c r="D22" s="10" t="s">
        <v>1665</v>
      </c>
      <c r="E22" s="10" t="s">
        <v>1885</v>
      </c>
      <c r="F22" s="11" t="s">
        <v>1643</v>
      </c>
      <c r="G22" s="12">
        <v>46.56</v>
      </c>
      <c r="H22" s="12">
        <v>5.38</v>
      </c>
      <c r="I22" s="112">
        <v>3.92</v>
      </c>
      <c r="J22" s="112">
        <v>0.09</v>
      </c>
      <c r="K22" s="112">
        <v>1.37</v>
      </c>
      <c r="L22" s="112">
        <v>5.38</v>
      </c>
      <c r="M22" s="12">
        <v>20.58</v>
      </c>
      <c r="N22" s="133">
        <f t="shared" si="1"/>
        <v>5.4539599999999995</v>
      </c>
      <c r="O22" s="133">
        <f t="shared" ref="O22:O34" si="5">TRUNC((J22+K22)*(1+$M22/100),2)</f>
        <v>1.76</v>
      </c>
      <c r="P22" s="133">
        <f t="shared" si="2"/>
        <v>7.2139599999999993</v>
      </c>
      <c r="Q22" s="133">
        <f t="shared" si="3"/>
        <v>253.93637759999999</v>
      </c>
      <c r="R22" s="133">
        <f t="shared" si="3"/>
        <v>81.945599999999999</v>
      </c>
      <c r="S22" s="133">
        <f t="shared" si="4"/>
        <v>335.88197759999997</v>
      </c>
      <c r="T22" s="23" t="s">
        <v>1975</v>
      </c>
      <c r="U22" s="26">
        <v>0</v>
      </c>
      <c r="V22" s="18"/>
      <c r="W22" s="18">
        <v>317.07</v>
      </c>
      <c r="X22" s="135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</row>
    <row r="23" spans="1:65" s="13" customFormat="1" ht="22.5" customHeight="1">
      <c r="A23" s="25" t="s">
        <v>1922</v>
      </c>
      <c r="B23" s="11" t="s">
        <v>1587</v>
      </c>
      <c r="C23" s="10" t="s">
        <v>1674</v>
      </c>
      <c r="D23" s="10" t="s">
        <v>1549</v>
      </c>
      <c r="E23" s="10" t="s">
        <v>1885</v>
      </c>
      <c r="F23" s="11" t="s">
        <v>1643</v>
      </c>
      <c r="G23" s="12">
        <v>13.44</v>
      </c>
      <c r="H23" s="12">
        <v>5.45</v>
      </c>
      <c r="I23" s="112">
        <v>3.83</v>
      </c>
      <c r="J23" s="112">
        <v>0.1</v>
      </c>
      <c r="K23" s="112">
        <v>1.52</v>
      </c>
      <c r="L23" s="112">
        <v>5.45</v>
      </c>
      <c r="M23" s="12">
        <v>20.58</v>
      </c>
      <c r="N23" s="133">
        <f t="shared" si="1"/>
        <v>5.3268550000000001</v>
      </c>
      <c r="O23" s="133">
        <f t="shared" si="5"/>
        <v>1.95</v>
      </c>
      <c r="P23" s="133">
        <f t="shared" si="2"/>
        <v>7.2768550000000003</v>
      </c>
      <c r="Q23" s="133">
        <f t="shared" si="3"/>
        <v>71.592931199999995</v>
      </c>
      <c r="R23" s="133">
        <f t="shared" si="3"/>
        <v>26.207999999999998</v>
      </c>
      <c r="S23" s="133">
        <f t="shared" si="4"/>
        <v>97.800931199999994</v>
      </c>
      <c r="T23" s="23" t="s">
        <v>1975</v>
      </c>
      <c r="U23" s="26">
        <v>0</v>
      </c>
      <c r="V23" s="18"/>
      <c r="W23" s="18">
        <v>92.73</v>
      </c>
      <c r="X23" s="135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</row>
    <row r="24" spans="1:65" s="13" customFormat="1" ht="22.5" customHeight="1">
      <c r="A24" s="25" t="s">
        <v>1923</v>
      </c>
      <c r="B24" s="11" t="s">
        <v>1955</v>
      </c>
      <c r="C24" s="10" t="s">
        <v>1674</v>
      </c>
      <c r="D24" s="10" t="s">
        <v>1733</v>
      </c>
      <c r="E24" s="10" t="s">
        <v>1885</v>
      </c>
      <c r="F24" s="11" t="s">
        <v>1643</v>
      </c>
      <c r="G24" s="12">
        <v>1.2</v>
      </c>
      <c r="H24" s="12">
        <v>9.6199999999999992</v>
      </c>
      <c r="I24" s="112">
        <v>6.72</v>
      </c>
      <c r="J24" s="112">
        <v>0.21</v>
      </c>
      <c r="K24" s="112">
        <v>2.69</v>
      </c>
      <c r="L24" s="112">
        <v>9.6199999999999992</v>
      </c>
      <c r="M24" s="12">
        <v>20.58</v>
      </c>
      <c r="N24" s="133">
        <f t="shared" si="1"/>
        <v>9.3595499999999987</v>
      </c>
      <c r="O24" s="133">
        <f t="shared" si="5"/>
        <v>3.49</v>
      </c>
      <c r="P24" s="133">
        <f t="shared" si="2"/>
        <v>12.849549999999999</v>
      </c>
      <c r="Q24" s="133">
        <f t="shared" si="3"/>
        <v>11.231459999999998</v>
      </c>
      <c r="R24" s="133">
        <f t="shared" si="3"/>
        <v>4.1879999999999997</v>
      </c>
      <c r="S24" s="133">
        <f t="shared" si="4"/>
        <v>15.419459999999997</v>
      </c>
      <c r="T24" s="23" t="s">
        <v>1975</v>
      </c>
      <c r="U24" s="26">
        <v>0</v>
      </c>
      <c r="V24" s="18"/>
      <c r="W24" s="18">
        <v>14.61</v>
      </c>
      <c r="X24" s="135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</row>
    <row r="25" spans="1:65" s="13" customFormat="1" ht="22.5" customHeight="1">
      <c r="A25" s="25" t="s">
        <v>1925</v>
      </c>
      <c r="B25" s="11" t="s">
        <v>1588</v>
      </c>
      <c r="C25" s="10" t="s">
        <v>1674</v>
      </c>
      <c r="D25" s="10" t="s">
        <v>1583</v>
      </c>
      <c r="E25" s="10" t="s">
        <v>1885</v>
      </c>
      <c r="F25" s="11" t="s">
        <v>1643</v>
      </c>
      <c r="G25" s="12">
        <v>4.18</v>
      </c>
      <c r="H25" s="12">
        <v>16.010000000000002</v>
      </c>
      <c r="I25" s="112">
        <v>10.64</v>
      </c>
      <c r="J25" s="112">
        <v>0.31</v>
      </c>
      <c r="K25" s="112">
        <v>5.0599999999999996</v>
      </c>
      <c r="L25" s="112">
        <v>16.010000000000002</v>
      </c>
      <c r="M25" s="12">
        <v>20.58</v>
      </c>
      <c r="N25" s="133">
        <f t="shared" si="1"/>
        <v>14.813510000000001</v>
      </c>
      <c r="O25" s="133">
        <f t="shared" si="5"/>
        <v>6.47</v>
      </c>
      <c r="P25" s="133">
        <f t="shared" si="2"/>
        <v>21.28351</v>
      </c>
      <c r="Q25" s="133">
        <f t="shared" si="3"/>
        <v>61.920471800000001</v>
      </c>
      <c r="R25" s="133">
        <f t="shared" si="3"/>
        <v>27.044599999999996</v>
      </c>
      <c r="S25" s="133">
        <f t="shared" si="4"/>
        <v>88.965071800000004</v>
      </c>
      <c r="T25" s="23" t="s">
        <v>1975</v>
      </c>
      <c r="U25" s="26">
        <v>0</v>
      </c>
      <c r="V25" s="18"/>
      <c r="W25" s="18">
        <v>84.72</v>
      </c>
      <c r="X25" s="135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</row>
    <row r="26" spans="1:65" s="13" customFormat="1" ht="22.5" customHeight="1">
      <c r="A26" s="25" t="s">
        <v>1926</v>
      </c>
      <c r="B26" s="11" t="s">
        <v>1756</v>
      </c>
      <c r="C26" s="10" t="s">
        <v>1577</v>
      </c>
      <c r="D26" s="10" t="s">
        <v>1934</v>
      </c>
      <c r="E26" s="10" t="s">
        <v>1885</v>
      </c>
      <c r="F26" s="11" t="s">
        <v>1644</v>
      </c>
      <c r="G26" s="12">
        <v>15</v>
      </c>
      <c r="H26" s="12">
        <v>46.72</v>
      </c>
      <c r="I26" s="112">
        <v>31.82</v>
      </c>
      <c r="J26" s="112">
        <v>1.08</v>
      </c>
      <c r="K26" s="112">
        <v>13.82</v>
      </c>
      <c r="L26" s="112">
        <v>46.72</v>
      </c>
      <c r="M26" s="12">
        <v>20.58</v>
      </c>
      <c r="N26" s="133">
        <f t="shared" si="1"/>
        <v>44.324979999999996</v>
      </c>
      <c r="O26" s="133">
        <f>TRUNC((J26+K26)*(1+$M26/100),2)+0.01</f>
        <v>17.970000000000002</v>
      </c>
      <c r="P26" s="133">
        <f t="shared" si="2"/>
        <v>62.294979999999995</v>
      </c>
      <c r="Q26" s="133">
        <f t="shared" si="3"/>
        <v>664.87469999999996</v>
      </c>
      <c r="R26" s="133">
        <f t="shared" si="3"/>
        <v>269.55</v>
      </c>
      <c r="S26" s="133">
        <f t="shared" si="4"/>
        <v>934.42470000000003</v>
      </c>
      <c r="T26" s="23" t="s">
        <v>1975</v>
      </c>
      <c r="U26" s="26">
        <v>0</v>
      </c>
      <c r="V26" s="18"/>
      <c r="W26" s="18">
        <v>887.25</v>
      </c>
      <c r="X26" s="135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</row>
    <row r="27" spans="1:65" s="13" customFormat="1" ht="30" customHeight="1">
      <c r="A27" s="25" t="s">
        <v>1927</v>
      </c>
      <c r="B27" s="11" t="s">
        <v>1866</v>
      </c>
      <c r="C27" s="10" t="s">
        <v>1577</v>
      </c>
      <c r="D27" s="10" t="s">
        <v>1609</v>
      </c>
      <c r="E27" s="10" t="s">
        <v>1910</v>
      </c>
      <c r="F27" s="11" t="s">
        <v>1735</v>
      </c>
      <c r="G27" s="12">
        <v>1</v>
      </c>
      <c r="H27" s="12">
        <v>64.73</v>
      </c>
      <c r="I27" s="112"/>
      <c r="J27" s="112"/>
      <c r="K27" s="112">
        <v>64.73</v>
      </c>
      <c r="L27" s="112">
        <v>64.73</v>
      </c>
      <c r="M27" s="12">
        <v>20.58</v>
      </c>
      <c r="N27" s="133">
        <f t="shared" si="1"/>
        <v>0</v>
      </c>
      <c r="O27" s="133">
        <f>TRUNC((J27+K27)*(1+$M27/100),2)+0.01</f>
        <v>78.06</v>
      </c>
      <c r="P27" s="133">
        <f t="shared" si="2"/>
        <v>78.06</v>
      </c>
      <c r="Q27" s="133">
        <f t="shared" si="3"/>
        <v>0</v>
      </c>
      <c r="R27" s="133">
        <f t="shared" si="3"/>
        <v>78.06</v>
      </c>
      <c r="S27" s="133">
        <f t="shared" si="4"/>
        <v>78.06</v>
      </c>
      <c r="T27" s="23" t="s">
        <v>1975</v>
      </c>
      <c r="U27" s="26">
        <v>0</v>
      </c>
      <c r="V27" s="18"/>
      <c r="W27" s="18">
        <v>81.96</v>
      </c>
      <c r="X27" s="135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</row>
    <row r="28" spans="1:65" s="13" customFormat="1" ht="45" customHeight="1">
      <c r="A28" s="25" t="s">
        <v>1941</v>
      </c>
      <c r="B28" s="11" t="s">
        <v>1924</v>
      </c>
      <c r="C28" s="10" t="s">
        <v>1674</v>
      </c>
      <c r="D28" s="10" t="s">
        <v>1945</v>
      </c>
      <c r="E28" s="10" t="s">
        <v>1670</v>
      </c>
      <c r="F28" s="11" t="s">
        <v>1586</v>
      </c>
      <c r="G28" s="12">
        <v>4</v>
      </c>
      <c r="H28" s="12">
        <v>15.94</v>
      </c>
      <c r="I28" s="112">
        <v>11.98</v>
      </c>
      <c r="J28" s="112">
        <v>0.18</v>
      </c>
      <c r="K28" s="112">
        <v>3.78</v>
      </c>
      <c r="L28" s="112">
        <v>15.94</v>
      </c>
      <c r="M28" s="12">
        <v>20.58</v>
      </c>
      <c r="N28" s="133">
        <f t="shared" si="1"/>
        <v>16.685420000000001</v>
      </c>
      <c r="O28" s="133">
        <f>TRUNC((J28+K28)*(1+$M28/100),2)+0.01</f>
        <v>4.7799999999999994</v>
      </c>
      <c r="P28" s="133">
        <f t="shared" si="2"/>
        <v>21.465420000000002</v>
      </c>
      <c r="Q28" s="133">
        <f t="shared" si="3"/>
        <v>66.741680000000002</v>
      </c>
      <c r="R28" s="133">
        <f t="shared" si="3"/>
        <v>19.119999999999997</v>
      </c>
      <c r="S28" s="133">
        <f t="shared" si="4"/>
        <v>85.861680000000007</v>
      </c>
      <c r="T28" s="23" t="s">
        <v>1975</v>
      </c>
      <c r="U28" s="26">
        <v>0</v>
      </c>
      <c r="V28" s="18"/>
      <c r="W28" s="18">
        <v>80.72</v>
      </c>
      <c r="X28" s="135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</row>
    <row r="29" spans="1:65" s="13" customFormat="1" ht="30" customHeight="1">
      <c r="A29" s="25" t="s">
        <v>1941</v>
      </c>
      <c r="B29" s="11" t="s">
        <v>1647</v>
      </c>
      <c r="C29" s="10" t="s">
        <v>1577</v>
      </c>
      <c r="D29" s="10" t="s">
        <v>1888</v>
      </c>
      <c r="E29" s="10" t="s">
        <v>1910</v>
      </c>
      <c r="F29" s="11" t="s">
        <v>1735</v>
      </c>
      <c r="G29" s="12">
        <v>6</v>
      </c>
      <c r="H29" s="12">
        <v>213.33</v>
      </c>
      <c r="I29" s="112"/>
      <c r="J29" s="112"/>
      <c r="K29" s="112">
        <v>213.33</v>
      </c>
      <c r="L29" s="112">
        <v>213.33</v>
      </c>
      <c r="M29" s="12">
        <v>20.58</v>
      </c>
      <c r="N29" s="133">
        <f t="shared" si="1"/>
        <v>0</v>
      </c>
      <c r="O29" s="133">
        <f>TRUNC((J29+K29)*(1+$M29/100),2)</f>
        <v>257.23</v>
      </c>
      <c r="P29" s="133">
        <f t="shared" si="2"/>
        <v>257.23</v>
      </c>
      <c r="Q29" s="133">
        <f t="shared" si="3"/>
        <v>0</v>
      </c>
      <c r="R29" s="133">
        <f t="shared" si="3"/>
        <v>1543.38</v>
      </c>
      <c r="S29" s="133">
        <f t="shared" si="4"/>
        <v>1543.38</v>
      </c>
      <c r="T29" s="23" t="s">
        <v>1975</v>
      </c>
      <c r="U29" s="26">
        <v>0</v>
      </c>
      <c r="V29" s="18"/>
      <c r="W29" s="18">
        <v>1620.66</v>
      </c>
      <c r="X29" s="135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</row>
    <row r="30" spans="1:65" s="13" customFormat="1" ht="30" customHeight="1">
      <c r="A30" s="25" t="s">
        <v>1942</v>
      </c>
      <c r="B30" s="11" t="s">
        <v>1757</v>
      </c>
      <c r="C30" s="10" t="s">
        <v>1577</v>
      </c>
      <c r="D30" s="10" t="s">
        <v>1915</v>
      </c>
      <c r="E30" s="10" t="s">
        <v>1935</v>
      </c>
      <c r="F30" s="11" t="s">
        <v>1701</v>
      </c>
      <c r="G30" s="12">
        <v>2</v>
      </c>
      <c r="H30" s="12">
        <v>24.69</v>
      </c>
      <c r="I30" s="112">
        <v>18.07</v>
      </c>
      <c r="J30" s="112">
        <v>0.48</v>
      </c>
      <c r="K30" s="112">
        <v>6.14</v>
      </c>
      <c r="L30" s="112">
        <v>24.69</v>
      </c>
      <c r="M30" s="12">
        <v>20.58</v>
      </c>
      <c r="N30" s="133">
        <f t="shared" si="1"/>
        <v>25.166790000000002</v>
      </c>
      <c r="O30" s="133">
        <f>TRUNC((J30+K30)*(1+$M30/100),2)+0.01</f>
        <v>7.99</v>
      </c>
      <c r="P30" s="133">
        <f t="shared" si="2"/>
        <v>33.156790000000001</v>
      </c>
      <c r="Q30" s="133">
        <f t="shared" si="3"/>
        <v>50.333580000000005</v>
      </c>
      <c r="R30" s="133">
        <f t="shared" si="3"/>
        <v>15.98</v>
      </c>
      <c r="S30" s="133">
        <f t="shared" si="4"/>
        <v>66.313580000000002</v>
      </c>
      <c r="T30" s="23" t="s">
        <v>1975</v>
      </c>
      <c r="U30" s="26">
        <v>0</v>
      </c>
      <c r="V30" s="18"/>
      <c r="W30" s="18">
        <v>62.52</v>
      </c>
      <c r="X30" s="135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</row>
    <row r="31" spans="1:65" s="13" customFormat="1" ht="22.5" customHeight="1">
      <c r="A31" s="25" t="s">
        <v>1943</v>
      </c>
      <c r="B31" s="11" t="s">
        <v>1758</v>
      </c>
      <c r="C31" s="10" t="s">
        <v>1577</v>
      </c>
      <c r="D31" s="10" t="s">
        <v>1840</v>
      </c>
      <c r="E31" s="10" t="s">
        <v>1885</v>
      </c>
      <c r="F31" s="11" t="s">
        <v>1701</v>
      </c>
      <c r="G31" s="12">
        <v>2</v>
      </c>
      <c r="H31" s="12">
        <v>14.14</v>
      </c>
      <c r="I31" s="112">
        <v>10.01</v>
      </c>
      <c r="J31" s="112">
        <v>0.28999999999999998</v>
      </c>
      <c r="K31" s="112">
        <v>3.84</v>
      </c>
      <c r="L31" s="112">
        <v>14.14</v>
      </c>
      <c r="M31" s="12">
        <v>20.58</v>
      </c>
      <c r="N31" s="133">
        <f t="shared" si="1"/>
        <v>13.946885</v>
      </c>
      <c r="O31" s="133">
        <f>TRUNC((J31+K31)*(1+$M31/100),2)+0.01</f>
        <v>4.9799999999999995</v>
      </c>
      <c r="P31" s="133">
        <f t="shared" si="2"/>
        <v>18.926884999999999</v>
      </c>
      <c r="Q31" s="133">
        <f t="shared" si="3"/>
        <v>27.89377</v>
      </c>
      <c r="R31" s="133">
        <f t="shared" si="3"/>
        <v>9.9599999999999991</v>
      </c>
      <c r="S31" s="133">
        <f t="shared" si="4"/>
        <v>37.853769999999997</v>
      </c>
      <c r="T31" s="23" t="s">
        <v>1975</v>
      </c>
      <c r="U31" s="26">
        <v>0</v>
      </c>
      <c r="V31" s="18"/>
      <c r="W31" s="18">
        <v>35.799999999999997</v>
      </c>
      <c r="X31" s="135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</row>
    <row r="32" spans="1:65" s="13" customFormat="1" ht="35.25" customHeight="1">
      <c r="A32" s="25" t="s">
        <v>1944</v>
      </c>
      <c r="B32" s="11" t="s">
        <v>1760</v>
      </c>
      <c r="C32" s="10" t="s">
        <v>1577</v>
      </c>
      <c r="D32" s="10" t="s">
        <v>1737</v>
      </c>
      <c r="E32" s="10" t="s">
        <v>1858</v>
      </c>
      <c r="F32" s="11" t="s">
        <v>1701</v>
      </c>
      <c r="G32" s="12">
        <v>8</v>
      </c>
      <c r="H32" s="12">
        <v>1.32</v>
      </c>
      <c r="I32" s="112">
        <v>0.99</v>
      </c>
      <c r="J32" s="112">
        <v>0.02</v>
      </c>
      <c r="K32" s="112">
        <v>0.31</v>
      </c>
      <c r="L32" s="112">
        <v>1.32</v>
      </c>
      <c r="M32" s="12">
        <v>20.58</v>
      </c>
      <c r="N32" s="133">
        <f t="shared" si="1"/>
        <v>1.3750449999999999</v>
      </c>
      <c r="O32" s="133">
        <f>TRUNC((J32+K32)*(1+$M32/100),2)+0.01</f>
        <v>0.4</v>
      </c>
      <c r="P32" s="133">
        <f t="shared" si="2"/>
        <v>1.775045</v>
      </c>
      <c r="Q32" s="133">
        <f t="shared" si="3"/>
        <v>11.000359999999999</v>
      </c>
      <c r="R32" s="133">
        <f t="shared" si="3"/>
        <v>3.2</v>
      </c>
      <c r="S32" s="133">
        <f t="shared" si="4"/>
        <v>14.20036</v>
      </c>
      <c r="T32" s="23" t="s">
        <v>1975</v>
      </c>
      <c r="U32" s="26">
        <v>0</v>
      </c>
      <c r="V32" s="18"/>
      <c r="W32" s="18">
        <v>13.36</v>
      </c>
      <c r="X32" s="135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</row>
    <row r="33" spans="1:65" s="13" customFormat="1" ht="22.5" customHeight="1">
      <c r="A33" s="25" t="s">
        <v>1946</v>
      </c>
      <c r="B33" s="11" t="s">
        <v>1865</v>
      </c>
      <c r="C33" s="10" t="s">
        <v>1577</v>
      </c>
      <c r="D33" s="10" t="s">
        <v>1810</v>
      </c>
      <c r="E33" s="10" t="s">
        <v>1885</v>
      </c>
      <c r="F33" s="11" t="s">
        <v>1735</v>
      </c>
      <c r="G33" s="12">
        <v>24</v>
      </c>
      <c r="H33" s="12">
        <v>4.13</v>
      </c>
      <c r="I33" s="112">
        <v>3.1</v>
      </c>
      <c r="J33" s="112">
        <v>7.0000000000000007E-2</v>
      </c>
      <c r="K33" s="112">
        <v>0.96</v>
      </c>
      <c r="L33" s="112">
        <v>4.13</v>
      </c>
      <c r="M33" s="12">
        <v>20.58</v>
      </c>
      <c r="N33" s="133">
        <f t="shared" si="1"/>
        <v>4.3100149999999999</v>
      </c>
      <c r="O33" s="133">
        <f t="shared" si="5"/>
        <v>1.24</v>
      </c>
      <c r="P33" s="133">
        <f t="shared" si="2"/>
        <v>5.5500150000000001</v>
      </c>
      <c r="Q33" s="133">
        <f t="shared" si="3"/>
        <v>103.44036</v>
      </c>
      <c r="R33" s="133">
        <f t="shared" si="3"/>
        <v>29.759999999999998</v>
      </c>
      <c r="S33" s="133">
        <f t="shared" si="4"/>
        <v>133.20035999999999</v>
      </c>
      <c r="T33" s="23" t="s">
        <v>1975</v>
      </c>
      <c r="U33" s="26">
        <v>0</v>
      </c>
      <c r="V33" s="18"/>
      <c r="W33" s="18">
        <v>125.28</v>
      </c>
      <c r="X33" s="135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</row>
    <row r="34" spans="1:65" s="13" customFormat="1" ht="37.5" customHeight="1">
      <c r="A34" s="25" t="s">
        <v>1948</v>
      </c>
      <c r="B34" s="11" t="s">
        <v>1740</v>
      </c>
      <c r="C34" s="10" t="s">
        <v>1646</v>
      </c>
      <c r="D34" s="10" t="s">
        <v>1693</v>
      </c>
      <c r="E34" s="10" t="s">
        <v>1903</v>
      </c>
      <c r="F34" s="11" t="s">
        <v>1643</v>
      </c>
      <c r="G34" s="12">
        <v>24.36</v>
      </c>
      <c r="H34" s="12">
        <v>54.57</v>
      </c>
      <c r="I34" s="112">
        <v>38.29</v>
      </c>
      <c r="J34" s="112">
        <v>1.17</v>
      </c>
      <c r="K34" s="112">
        <v>15.11</v>
      </c>
      <c r="L34" s="112">
        <v>54.57</v>
      </c>
      <c r="M34" s="12">
        <v>20.58</v>
      </c>
      <c r="N34" s="133">
        <f t="shared" si="1"/>
        <v>53.349435</v>
      </c>
      <c r="O34" s="133">
        <f t="shared" si="5"/>
        <v>19.63</v>
      </c>
      <c r="P34" s="133">
        <f t="shared" si="2"/>
        <v>72.979434999999995</v>
      </c>
      <c r="Q34" s="133">
        <f t="shared" si="3"/>
        <v>1299.5922366</v>
      </c>
      <c r="R34" s="133">
        <f t="shared" si="3"/>
        <v>478.18679999999995</v>
      </c>
      <c r="S34" s="133">
        <f t="shared" si="4"/>
        <v>1777.7790365999999</v>
      </c>
      <c r="T34" s="23" t="s">
        <v>1975</v>
      </c>
      <c r="U34" s="26">
        <v>0</v>
      </c>
      <c r="V34" s="18"/>
      <c r="W34" s="18">
        <v>1683.03</v>
      </c>
      <c r="X34" s="135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</row>
    <row r="35" spans="1:65" s="111" customFormat="1" ht="15" customHeight="1">
      <c r="A35" s="102" t="s">
        <v>1568</v>
      </c>
      <c r="B35" s="103"/>
      <c r="C35" s="104"/>
      <c r="D35" s="104" t="s">
        <v>1590</v>
      </c>
      <c r="E35" s="104"/>
      <c r="F35" s="104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27">
        <f>SUM(S36:S41)</f>
        <v>63733.070450700005</v>
      </c>
      <c r="T35" s="106"/>
      <c r="U35" s="107"/>
      <c r="V35" s="110"/>
      <c r="W35" s="110">
        <v>64846.55</v>
      </c>
      <c r="X35" s="135">
        <f>S35-W35</f>
        <v>-1113.4795492999983</v>
      </c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</row>
    <row r="36" spans="1:65" s="13" customFormat="1" ht="22.5" customHeight="1">
      <c r="A36" s="25" t="s">
        <v>1877</v>
      </c>
      <c r="B36" s="11" t="s">
        <v>1749</v>
      </c>
      <c r="C36" s="10" t="s">
        <v>1674</v>
      </c>
      <c r="D36" s="10" t="s">
        <v>1581</v>
      </c>
      <c r="E36" s="10" t="s">
        <v>1679</v>
      </c>
      <c r="F36" s="11" t="s">
        <v>1643</v>
      </c>
      <c r="G36" s="12">
        <v>72.66</v>
      </c>
      <c r="H36" s="12">
        <v>146.16</v>
      </c>
      <c r="I36" s="112">
        <v>18.98</v>
      </c>
      <c r="J36" s="112">
        <v>3.87</v>
      </c>
      <c r="K36" s="112">
        <v>123.31</v>
      </c>
      <c r="L36" s="112">
        <v>146.16</v>
      </c>
      <c r="M36" s="12">
        <v>20.58</v>
      </c>
      <c r="N36" s="133">
        <f>TRUNC(I36*(1+$M36/100),2)*$P$165</f>
        <v>26.437839999999998</v>
      </c>
      <c r="O36" s="133">
        <f>TRUNC((J36+K36)*(1+$M36/100),2)</f>
        <v>153.35</v>
      </c>
      <c r="P36" s="133">
        <f t="shared" ref="P36:P41" si="6">N36+O36</f>
        <v>179.78783999999999</v>
      </c>
      <c r="Q36" s="133">
        <f t="shared" ref="Q36:R41" si="7">$G36*N36</f>
        <v>1920.9734543999998</v>
      </c>
      <c r="R36" s="133">
        <f t="shared" si="7"/>
        <v>11142.410999999998</v>
      </c>
      <c r="S36" s="133">
        <f t="shared" ref="S36:S41" si="8">Q36+R36</f>
        <v>13063.384454399999</v>
      </c>
      <c r="T36" s="23" t="s">
        <v>1975</v>
      </c>
      <c r="U36" s="26">
        <v>0</v>
      </c>
      <c r="V36" s="18"/>
      <c r="W36" s="18">
        <v>13446.45</v>
      </c>
      <c r="X36" s="135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</row>
    <row r="37" spans="1:65" s="13" customFormat="1" ht="37.5" customHeight="1">
      <c r="A37" s="25" t="s">
        <v>1878</v>
      </c>
      <c r="B37" s="11" t="s">
        <v>1752</v>
      </c>
      <c r="C37" s="10" t="s">
        <v>1674</v>
      </c>
      <c r="D37" s="10" t="s">
        <v>1932</v>
      </c>
      <c r="E37" s="10" t="s">
        <v>1679</v>
      </c>
      <c r="F37" s="11" t="s">
        <v>1643</v>
      </c>
      <c r="G37" s="12">
        <v>21.98</v>
      </c>
      <c r="H37" s="12">
        <v>58.29</v>
      </c>
      <c r="I37" s="112">
        <v>27.53</v>
      </c>
      <c r="J37" s="112">
        <v>0.72</v>
      </c>
      <c r="K37" s="112">
        <v>30.04</v>
      </c>
      <c r="L37" s="112">
        <v>58.29</v>
      </c>
      <c r="M37" s="12">
        <v>20.58</v>
      </c>
      <c r="N37" s="133">
        <f>TRUNC(I37*(1+$M37/100),2)*$P$165</f>
        <v>38.351044999999999</v>
      </c>
      <c r="O37" s="133">
        <f>TRUNC((J37+K37)*(1+$M37/100),2)</f>
        <v>37.090000000000003</v>
      </c>
      <c r="P37" s="133">
        <f t="shared" si="6"/>
        <v>75.441045000000003</v>
      </c>
      <c r="Q37" s="133">
        <f t="shared" si="7"/>
        <v>842.95596909999995</v>
      </c>
      <c r="R37" s="133">
        <f t="shared" si="7"/>
        <v>815.23820000000012</v>
      </c>
      <c r="S37" s="133">
        <f t="shared" si="8"/>
        <v>1658.1941691000002</v>
      </c>
      <c r="T37" s="23" t="s">
        <v>1975</v>
      </c>
      <c r="U37" s="26">
        <v>0</v>
      </c>
      <c r="V37" s="18"/>
      <c r="W37" s="18">
        <v>1622.12</v>
      </c>
      <c r="X37" s="135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</row>
    <row r="38" spans="1:65" s="13" customFormat="1" ht="22.5" customHeight="1">
      <c r="A38" s="25" t="s">
        <v>1879</v>
      </c>
      <c r="B38" s="11" t="s">
        <v>1905</v>
      </c>
      <c r="C38" s="10" t="s">
        <v>1577</v>
      </c>
      <c r="D38" s="10" t="s">
        <v>1832</v>
      </c>
      <c r="E38" s="10" t="s">
        <v>1679</v>
      </c>
      <c r="F38" s="11" t="s">
        <v>1643</v>
      </c>
      <c r="G38" s="12">
        <v>10.68</v>
      </c>
      <c r="H38" s="12">
        <v>444.28</v>
      </c>
      <c r="I38" s="112">
        <v>35.4</v>
      </c>
      <c r="J38" s="112">
        <v>4.3899999999999997</v>
      </c>
      <c r="K38" s="112">
        <v>404.49</v>
      </c>
      <c r="L38" s="112">
        <v>444.28</v>
      </c>
      <c r="M38" s="12">
        <v>20.58</v>
      </c>
      <c r="N38" s="133">
        <f>TRUNC(I38*(1+$M38/100),2)*$P$165</f>
        <v>49.316739999999996</v>
      </c>
      <c r="O38" s="133">
        <f>TRUNC((J38+K38)*(1+$M38/100),2)</f>
        <v>493.02</v>
      </c>
      <c r="P38" s="133">
        <f t="shared" si="6"/>
        <v>542.33673999999996</v>
      </c>
      <c r="Q38" s="133">
        <f t="shared" si="7"/>
        <v>526.70278319999989</v>
      </c>
      <c r="R38" s="133">
        <f t="shared" si="7"/>
        <v>5265.4535999999998</v>
      </c>
      <c r="S38" s="133">
        <f t="shared" si="8"/>
        <v>5792.1563831999993</v>
      </c>
      <c r="T38" s="23" t="s">
        <v>1975</v>
      </c>
      <c r="U38" s="26">
        <v>0</v>
      </c>
      <c r="V38" s="18"/>
      <c r="W38" s="18">
        <v>6007.92</v>
      </c>
      <c r="X38" s="135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</row>
    <row r="39" spans="1:65" s="126" customFormat="1" ht="22.5" customHeight="1">
      <c r="A39" s="122" t="s">
        <v>1880</v>
      </c>
      <c r="B39" s="123" t="s">
        <v>1838</v>
      </c>
      <c r="C39" s="124" t="s">
        <v>1577</v>
      </c>
      <c r="D39" s="124" t="s">
        <v>1651</v>
      </c>
      <c r="E39" s="124" t="s">
        <v>1679</v>
      </c>
      <c r="F39" s="123" t="s">
        <v>1735</v>
      </c>
      <c r="G39" s="112">
        <v>1</v>
      </c>
      <c r="H39" s="112">
        <v>8495.82</v>
      </c>
      <c r="I39" s="112">
        <v>0</v>
      </c>
      <c r="J39" s="112">
        <v>0</v>
      </c>
      <c r="K39" s="112">
        <v>8495.82</v>
      </c>
      <c r="L39" s="112">
        <v>8495.82</v>
      </c>
      <c r="M39" s="112">
        <v>20.58</v>
      </c>
      <c r="N39" s="133">
        <f>TRUNC(I39*(1+$M39/100),2)*$P$165</f>
        <v>0</v>
      </c>
      <c r="O39" s="133">
        <f>TRUNC((J39+K39)*(1+$M39/100),2)+0.07</f>
        <v>10244.32</v>
      </c>
      <c r="P39" s="133">
        <f t="shared" si="6"/>
        <v>10244.32</v>
      </c>
      <c r="Q39" s="133">
        <f t="shared" si="7"/>
        <v>0</v>
      </c>
      <c r="R39" s="133">
        <f t="shared" si="7"/>
        <v>10244.32</v>
      </c>
      <c r="S39" s="133">
        <f t="shared" si="8"/>
        <v>10244.32</v>
      </c>
      <c r="T39" s="150" t="s">
        <v>1972</v>
      </c>
      <c r="U39" s="151">
        <v>10757.4</v>
      </c>
      <c r="V39" s="125"/>
      <c r="W39" s="125">
        <v>10757.4</v>
      </c>
      <c r="X39" s="13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  <c r="BJ39" s="125"/>
      <c r="BK39" s="125"/>
      <c r="BL39" s="125"/>
      <c r="BM39" s="125"/>
    </row>
    <row r="40" spans="1:65" s="13" customFormat="1" ht="22.5" customHeight="1">
      <c r="A40" s="25" t="s">
        <v>1882</v>
      </c>
      <c r="B40" s="11" t="s">
        <v>1624</v>
      </c>
      <c r="C40" s="10" t="s">
        <v>1646</v>
      </c>
      <c r="D40" s="10" t="s">
        <v>1625</v>
      </c>
      <c r="E40" s="10" t="s">
        <v>1783</v>
      </c>
      <c r="F40" s="11" t="s">
        <v>1643</v>
      </c>
      <c r="G40" s="12">
        <v>9.6</v>
      </c>
      <c r="H40" s="12">
        <v>93.38</v>
      </c>
      <c r="I40" s="112">
        <v>9.11</v>
      </c>
      <c r="J40" s="112">
        <v>0.3</v>
      </c>
      <c r="K40" s="112">
        <v>83.97</v>
      </c>
      <c r="L40" s="112">
        <v>93.38</v>
      </c>
      <c r="M40" s="12">
        <v>20.58</v>
      </c>
      <c r="N40" s="133">
        <f>TRUNC(I40*(1+$M40/100),2)*$P$165</f>
        <v>12.687390000000001</v>
      </c>
      <c r="O40" s="133">
        <f>TRUNC((J40+K40)*(1+$M40/100),2)+0.01</f>
        <v>101.62</v>
      </c>
      <c r="P40" s="133">
        <f t="shared" si="6"/>
        <v>114.30739</v>
      </c>
      <c r="Q40" s="133">
        <f t="shared" si="7"/>
        <v>121.79894400000001</v>
      </c>
      <c r="R40" s="133">
        <f t="shared" si="7"/>
        <v>975.55200000000002</v>
      </c>
      <c r="S40" s="133">
        <f t="shared" si="8"/>
        <v>1097.350944</v>
      </c>
      <c r="T40" s="150" t="s">
        <v>1972</v>
      </c>
      <c r="U40" s="152">
        <v>1135</v>
      </c>
      <c r="V40" s="18"/>
      <c r="W40" s="18">
        <v>1135</v>
      </c>
      <c r="X40" s="135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</row>
    <row r="41" spans="1:65" s="13" customFormat="1" ht="22.5" customHeight="1">
      <c r="A41" s="25" t="s">
        <v>1883</v>
      </c>
      <c r="B41" s="11" t="s">
        <v>1761</v>
      </c>
      <c r="C41" s="10" t="s">
        <v>1577</v>
      </c>
      <c r="D41" s="10" t="s">
        <v>1886</v>
      </c>
      <c r="E41" s="10" t="s">
        <v>1679</v>
      </c>
      <c r="F41" s="11" t="s">
        <v>1735</v>
      </c>
      <c r="G41" s="12">
        <v>20.350000000000001</v>
      </c>
      <c r="H41" s="12">
        <v>1424.33</v>
      </c>
      <c r="I41" s="112">
        <v>0</v>
      </c>
      <c r="J41" s="112">
        <v>0</v>
      </c>
      <c r="K41" s="112">
        <v>1424.33</v>
      </c>
      <c r="L41" s="112">
        <v>1424.33</v>
      </c>
      <c r="M41" s="12">
        <v>9.98</v>
      </c>
      <c r="N41" s="133">
        <f>TRUNC(I41*(1+$M41/100),2)</f>
        <v>0</v>
      </c>
      <c r="O41" s="133">
        <f>TRUNC((J41+K41)*(1+$M41/100),2)</f>
        <v>1566.47</v>
      </c>
      <c r="P41" s="133">
        <f t="shared" si="6"/>
        <v>1566.47</v>
      </c>
      <c r="Q41" s="133">
        <f t="shared" si="7"/>
        <v>0</v>
      </c>
      <c r="R41" s="133">
        <f t="shared" si="7"/>
        <v>31877.664500000003</v>
      </c>
      <c r="S41" s="133">
        <f t="shared" si="8"/>
        <v>31877.664500000003</v>
      </c>
      <c r="T41" s="150" t="s">
        <v>1972</v>
      </c>
      <c r="U41" s="152">
        <v>31877.66</v>
      </c>
      <c r="V41" s="18"/>
      <c r="W41" s="18">
        <v>31877.66</v>
      </c>
      <c r="X41" s="135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</row>
    <row r="42" spans="1:65" s="111" customFormat="1" ht="14.25" customHeight="1">
      <c r="A42" s="102" t="s">
        <v>1569</v>
      </c>
      <c r="B42" s="103"/>
      <c r="C42" s="104"/>
      <c r="D42" s="104" t="s">
        <v>1635</v>
      </c>
      <c r="E42" s="104"/>
      <c r="F42" s="104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>
        <f>SUM(S43:S46)</f>
        <v>4864.5756943999995</v>
      </c>
      <c r="T42" s="106"/>
      <c r="U42" s="107"/>
      <c r="V42" s="110"/>
      <c r="W42" s="110">
        <v>5062.9399999999996</v>
      </c>
      <c r="X42" s="135">
        <f>S42-W42</f>
        <v>-198.36430560000008</v>
      </c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</row>
    <row r="43" spans="1:65" s="13" customFormat="1" ht="36.75" customHeight="1">
      <c r="A43" s="25" t="s">
        <v>1834</v>
      </c>
      <c r="B43" s="11" t="s">
        <v>1691</v>
      </c>
      <c r="C43" s="10" t="s">
        <v>1674</v>
      </c>
      <c r="D43" s="10" t="s">
        <v>1652</v>
      </c>
      <c r="E43" s="10" t="s">
        <v>1931</v>
      </c>
      <c r="F43" s="11" t="s">
        <v>1643</v>
      </c>
      <c r="G43" s="12">
        <v>1.2</v>
      </c>
      <c r="H43" s="12">
        <v>47.05</v>
      </c>
      <c r="I43" s="112">
        <v>11.84</v>
      </c>
      <c r="J43" s="112">
        <v>0.32</v>
      </c>
      <c r="K43" s="112">
        <v>34.89</v>
      </c>
      <c r="L43" s="112">
        <v>47.05</v>
      </c>
      <c r="M43" s="12">
        <v>20.58</v>
      </c>
      <c r="N43" s="133">
        <f>TRUNC(I43*(1+$M43/100),2)*$P$165</f>
        <v>16.488985</v>
      </c>
      <c r="O43" s="133">
        <f>TRUNC((J43+K43)*(1+$M43/100),2)</f>
        <v>42.45</v>
      </c>
      <c r="P43" s="133">
        <f>N43+O43</f>
        <v>58.938985000000002</v>
      </c>
      <c r="Q43" s="133">
        <f t="shared" ref="Q43:R46" si="9">$G43*N43</f>
        <v>19.786781999999999</v>
      </c>
      <c r="R43" s="133">
        <f t="shared" si="9"/>
        <v>50.940000000000005</v>
      </c>
      <c r="S43" s="133">
        <f>Q43+R43</f>
        <v>70.726782</v>
      </c>
      <c r="T43" s="23" t="s">
        <v>1975</v>
      </c>
      <c r="U43" s="26">
        <v>0</v>
      </c>
      <c r="V43" s="18"/>
      <c r="W43" s="18">
        <v>71.48</v>
      </c>
      <c r="X43" s="135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</row>
    <row r="44" spans="1:65" s="13" customFormat="1" ht="36.75" customHeight="1">
      <c r="A44" s="25" t="s">
        <v>1836</v>
      </c>
      <c r="B44" s="11" t="s">
        <v>1690</v>
      </c>
      <c r="C44" s="10" t="s">
        <v>1674</v>
      </c>
      <c r="D44" s="10" t="s">
        <v>1831</v>
      </c>
      <c r="E44" s="10" t="s">
        <v>1771</v>
      </c>
      <c r="F44" s="11" t="s">
        <v>1643</v>
      </c>
      <c r="G44" s="12">
        <v>24.36</v>
      </c>
      <c r="H44" s="12">
        <v>95.82</v>
      </c>
      <c r="I44" s="112">
        <v>6.95</v>
      </c>
      <c r="J44" s="112">
        <v>0.19</v>
      </c>
      <c r="K44" s="112">
        <v>88.68</v>
      </c>
      <c r="L44" s="112">
        <v>95.82</v>
      </c>
      <c r="M44" s="12">
        <v>20.58</v>
      </c>
      <c r="N44" s="133">
        <f>TRUNC(I44*(1+$M44/100),2)*$P$165</f>
        <v>9.68309</v>
      </c>
      <c r="O44" s="133">
        <f>TRUNC((J44+K44)*(1+$M44/100),2)</f>
        <v>107.15</v>
      </c>
      <c r="P44" s="133">
        <f>N44+O44</f>
        <v>116.83309</v>
      </c>
      <c r="Q44" s="133">
        <f t="shared" si="9"/>
        <v>235.88007239999999</v>
      </c>
      <c r="R44" s="133">
        <f t="shared" si="9"/>
        <v>2610.174</v>
      </c>
      <c r="S44" s="133">
        <f>Q44+R44</f>
        <v>2846.0540723999998</v>
      </c>
      <c r="T44" s="23" t="s">
        <v>1975</v>
      </c>
      <c r="U44" s="26">
        <v>0</v>
      </c>
      <c r="V44" s="18"/>
      <c r="W44" s="18">
        <v>2955.35</v>
      </c>
      <c r="X44" s="135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</row>
    <row r="45" spans="1:65" s="13" customFormat="1" ht="36.75" customHeight="1">
      <c r="A45" s="25" t="s">
        <v>1837</v>
      </c>
      <c r="B45" s="11" t="s">
        <v>1687</v>
      </c>
      <c r="C45" s="10" t="s">
        <v>1674</v>
      </c>
      <c r="D45" s="10" t="s">
        <v>1672</v>
      </c>
      <c r="E45" s="10" t="s">
        <v>1670</v>
      </c>
      <c r="F45" s="11" t="s">
        <v>1582</v>
      </c>
      <c r="G45" s="12">
        <v>4</v>
      </c>
      <c r="H45" s="12">
        <v>15.94</v>
      </c>
      <c r="I45" s="112">
        <v>11.8</v>
      </c>
      <c r="J45" s="112">
        <v>0.3</v>
      </c>
      <c r="K45" s="112">
        <v>3.84</v>
      </c>
      <c r="L45" s="112">
        <v>15.94</v>
      </c>
      <c r="M45" s="12">
        <v>20.58</v>
      </c>
      <c r="N45" s="133">
        <f>TRUNC(I45*(1+$M45/100),2)*$P$165</f>
        <v>16.43121</v>
      </c>
      <c r="O45" s="133">
        <f>TRUNC((J45+K45)*(1+$M45/100),2)</f>
        <v>4.99</v>
      </c>
      <c r="P45" s="133">
        <f>N45+O45</f>
        <v>21.421210000000002</v>
      </c>
      <c r="Q45" s="133">
        <f t="shared" si="9"/>
        <v>65.72484</v>
      </c>
      <c r="R45" s="133">
        <f t="shared" si="9"/>
        <v>19.96</v>
      </c>
      <c r="S45" s="133">
        <f>Q45+R45</f>
        <v>85.684840000000008</v>
      </c>
      <c r="T45" s="23" t="s">
        <v>1975</v>
      </c>
      <c r="U45" s="26">
        <v>0</v>
      </c>
      <c r="V45" s="18"/>
      <c r="W45" s="18">
        <v>80.72</v>
      </c>
      <c r="X45" s="135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</row>
    <row r="46" spans="1:65" s="13" customFormat="1" ht="36.75" customHeight="1">
      <c r="A46" s="25" t="s">
        <v>1839</v>
      </c>
      <c r="B46" s="11" t="s">
        <v>1632</v>
      </c>
      <c r="C46" s="10" t="s">
        <v>1577</v>
      </c>
      <c r="D46" s="10" t="s">
        <v>1637</v>
      </c>
      <c r="E46" s="10" t="s">
        <v>1910</v>
      </c>
      <c r="F46" s="11" t="s">
        <v>1735</v>
      </c>
      <c r="G46" s="12">
        <v>1</v>
      </c>
      <c r="H46" s="12">
        <v>1544.3</v>
      </c>
      <c r="I46" s="112"/>
      <c r="J46" s="112"/>
      <c r="K46" s="112">
        <v>1544.3</v>
      </c>
      <c r="L46" s="112">
        <v>1544.3</v>
      </c>
      <c r="M46" s="12">
        <v>20.58</v>
      </c>
      <c r="N46" s="133">
        <f>TRUNC(I46*(1+$M46/100),2)*$P$165</f>
        <v>0</v>
      </c>
      <c r="O46" s="133">
        <f>TRUNC((J46+K46)*(1+$M46/100),2)</f>
        <v>1862.11</v>
      </c>
      <c r="P46" s="133">
        <f>N46+O46</f>
        <v>1862.11</v>
      </c>
      <c r="Q46" s="133">
        <f t="shared" si="9"/>
        <v>0</v>
      </c>
      <c r="R46" s="133">
        <f t="shared" si="9"/>
        <v>1862.11</v>
      </c>
      <c r="S46" s="133">
        <f>Q46+R46</f>
        <v>1862.11</v>
      </c>
      <c r="T46" s="23" t="s">
        <v>1975</v>
      </c>
      <c r="U46" s="26">
        <v>0</v>
      </c>
      <c r="V46" s="18"/>
      <c r="W46" s="18">
        <v>1955.39</v>
      </c>
      <c r="X46" s="135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</row>
    <row r="47" spans="1:65" s="111" customFormat="1" ht="14.25" customHeight="1">
      <c r="A47" s="102" t="s">
        <v>1570</v>
      </c>
      <c r="B47" s="103"/>
      <c r="C47" s="104"/>
      <c r="D47" s="104" t="s">
        <v>1655</v>
      </c>
      <c r="E47" s="104"/>
      <c r="F47" s="104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>
        <f>SUM(S48:S50)</f>
        <v>8314.9265844000001</v>
      </c>
      <c r="T47" s="106"/>
      <c r="U47" s="107"/>
      <c r="V47" s="110"/>
      <c r="W47" s="110">
        <v>8265.5</v>
      </c>
      <c r="X47" s="135">
        <f>S47-W47</f>
        <v>49.426584400000138</v>
      </c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  <c r="BI47" s="110"/>
      <c r="BJ47" s="110"/>
      <c r="BK47" s="110"/>
      <c r="BL47" s="110"/>
      <c r="BM47" s="110"/>
    </row>
    <row r="48" spans="1:65" s="13" customFormat="1" ht="22.5" customHeight="1">
      <c r="A48" s="25" t="s">
        <v>1750</v>
      </c>
      <c r="B48" s="11" t="s">
        <v>1627</v>
      </c>
      <c r="C48" s="10" t="s">
        <v>1674</v>
      </c>
      <c r="D48" s="10" t="s">
        <v>1759</v>
      </c>
      <c r="E48" s="10" t="s">
        <v>1653</v>
      </c>
      <c r="F48" s="11" t="s">
        <v>1643</v>
      </c>
      <c r="G48" s="12">
        <v>210.64</v>
      </c>
      <c r="H48" s="12">
        <v>2.37</v>
      </c>
      <c r="I48" s="112">
        <v>0.39</v>
      </c>
      <c r="J48" s="112">
        <v>0</v>
      </c>
      <c r="K48" s="112">
        <v>1.98</v>
      </c>
      <c r="L48" s="112">
        <v>2.37</v>
      </c>
      <c r="M48" s="12">
        <v>20.58</v>
      </c>
      <c r="N48" s="133">
        <f>TRUNC(I48*(1+$M48/100),2)*$P$165</f>
        <v>0.54308499999999993</v>
      </c>
      <c r="O48" s="133">
        <f>TRUNC((J48+K48)*(1+$M48/100),2)+0.01</f>
        <v>2.3899999999999997</v>
      </c>
      <c r="P48" s="133">
        <f>N48+O48</f>
        <v>2.9330849999999997</v>
      </c>
      <c r="Q48" s="133">
        <f t="shared" ref="Q48:R50" si="10">$G48*N48</f>
        <v>114.39542439999998</v>
      </c>
      <c r="R48" s="133">
        <f t="shared" si="10"/>
        <v>503.42959999999988</v>
      </c>
      <c r="S48" s="133">
        <f>Q48+R48</f>
        <v>617.82502439999985</v>
      </c>
      <c r="T48" s="23" t="s">
        <v>1975</v>
      </c>
      <c r="U48" s="26">
        <v>0</v>
      </c>
      <c r="V48" s="18"/>
      <c r="W48" s="18">
        <v>631.91999999999996</v>
      </c>
      <c r="X48" s="135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</row>
    <row r="49" spans="1:65" s="13" customFormat="1" ht="22.5" customHeight="1">
      <c r="A49" s="25" t="s">
        <v>1751</v>
      </c>
      <c r="B49" s="11" t="s">
        <v>1762</v>
      </c>
      <c r="C49" s="10" t="s">
        <v>1577</v>
      </c>
      <c r="D49" s="10" t="s">
        <v>1799</v>
      </c>
      <c r="E49" s="10" t="s">
        <v>1653</v>
      </c>
      <c r="F49" s="11" t="s">
        <v>1643</v>
      </c>
      <c r="G49" s="12">
        <v>210.64</v>
      </c>
      <c r="H49" s="12">
        <v>18.829999999999998</v>
      </c>
      <c r="I49" s="112">
        <v>7.99</v>
      </c>
      <c r="J49" s="112">
        <v>0.21</v>
      </c>
      <c r="K49" s="112">
        <v>10.63</v>
      </c>
      <c r="L49" s="112">
        <v>18.829999999999998</v>
      </c>
      <c r="M49" s="12">
        <v>20.58</v>
      </c>
      <c r="N49" s="133">
        <f>TRUNC(I49*(1+$M49/100),2)*$P$165</f>
        <v>11.127465000000001</v>
      </c>
      <c r="O49" s="133">
        <f>TRUNC((J49+K49)*(1+$M49/100),2)+0.01</f>
        <v>13.08</v>
      </c>
      <c r="P49" s="133">
        <f>N49+O49</f>
        <v>24.207464999999999</v>
      </c>
      <c r="Q49" s="133">
        <f t="shared" si="10"/>
        <v>2343.8892276000001</v>
      </c>
      <c r="R49" s="133">
        <f t="shared" si="10"/>
        <v>2755.1711999999998</v>
      </c>
      <c r="S49" s="133">
        <f>Q49+R49</f>
        <v>5099.0604275999995</v>
      </c>
      <c r="T49" s="23" t="s">
        <v>1975</v>
      </c>
      <c r="U49" s="26">
        <v>0</v>
      </c>
      <c r="V49" s="18"/>
      <c r="W49" s="18">
        <v>5021.6499999999996</v>
      </c>
      <c r="X49" s="135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</row>
    <row r="50" spans="1:65" s="13" customFormat="1" ht="22.5" customHeight="1">
      <c r="A50" s="25" t="s">
        <v>1753</v>
      </c>
      <c r="B50" s="11" t="s">
        <v>1633</v>
      </c>
      <c r="C50" s="10" t="s">
        <v>1674</v>
      </c>
      <c r="D50" s="10" t="s">
        <v>1893</v>
      </c>
      <c r="E50" s="10" t="s">
        <v>1653</v>
      </c>
      <c r="F50" s="11" t="s">
        <v>1643</v>
      </c>
      <c r="G50" s="12">
        <v>210.64</v>
      </c>
      <c r="H50" s="12">
        <v>9.8000000000000007</v>
      </c>
      <c r="I50" s="112">
        <v>2.8</v>
      </c>
      <c r="J50" s="112">
        <v>7.0000000000000007E-2</v>
      </c>
      <c r="K50" s="112">
        <v>6.93</v>
      </c>
      <c r="L50" s="112">
        <v>9.8000000000000007</v>
      </c>
      <c r="M50" s="12">
        <v>20.58</v>
      </c>
      <c r="N50" s="133">
        <f>TRUNC(I50*(1+$M50/100),2)*$P$165</f>
        <v>3.8940350000000001</v>
      </c>
      <c r="O50" s="133">
        <f>TRUNC((J50+K50)*(1+$M50/100),2)</f>
        <v>8.44</v>
      </c>
      <c r="P50" s="133">
        <f>N50+O50</f>
        <v>12.334035</v>
      </c>
      <c r="Q50" s="133">
        <f t="shared" si="10"/>
        <v>820.23953240000003</v>
      </c>
      <c r="R50" s="133">
        <f t="shared" si="10"/>
        <v>1777.8015999999998</v>
      </c>
      <c r="S50" s="133">
        <f>Q50+R50</f>
        <v>2598.0411323999997</v>
      </c>
      <c r="T50" s="23" t="s">
        <v>1975</v>
      </c>
      <c r="U50" s="26">
        <v>0</v>
      </c>
      <c r="V50" s="18"/>
      <c r="W50" s="18">
        <v>2611.9299999999998</v>
      </c>
      <c r="X50" s="135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</row>
    <row r="51" spans="1:65" s="111" customFormat="1" ht="14.25" customHeight="1">
      <c r="A51" s="102" t="s">
        <v>1571</v>
      </c>
      <c r="B51" s="103"/>
      <c r="C51" s="104"/>
      <c r="D51" s="104" t="s">
        <v>1904</v>
      </c>
      <c r="E51" s="104"/>
      <c r="F51" s="104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>
        <f>SUM(S52:S57)</f>
        <v>9580.8637319000009</v>
      </c>
      <c r="T51" s="106"/>
      <c r="U51" s="107"/>
      <c r="V51" s="110"/>
      <c r="W51" s="110">
        <v>9710.0400000000009</v>
      </c>
      <c r="X51" s="135">
        <f>S51-W51</f>
        <v>-129.17626810000002</v>
      </c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</row>
    <row r="52" spans="1:65" s="13" customFormat="1" ht="22.5" customHeight="1">
      <c r="A52" s="25" t="s">
        <v>1698</v>
      </c>
      <c r="B52" s="11" t="s">
        <v>1852</v>
      </c>
      <c r="C52" s="10" t="s">
        <v>1577</v>
      </c>
      <c r="D52" s="10" t="s">
        <v>1707</v>
      </c>
      <c r="E52" s="10" t="s">
        <v>1912</v>
      </c>
      <c r="F52" s="11" t="s">
        <v>1735</v>
      </c>
      <c r="G52" s="12">
        <v>5</v>
      </c>
      <c r="H52" s="12">
        <v>35.26</v>
      </c>
      <c r="I52" s="112">
        <v>25.95</v>
      </c>
      <c r="J52" s="112">
        <v>0.67</v>
      </c>
      <c r="K52" s="112">
        <v>8.64</v>
      </c>
      <c r="L52" s="112">
        <v>35.26</v>
      </c>
      <c r="M52" s="112">
        <v>20.58</v>
      </c>
      <c r="N52" s="133">
        <f t="shared" ref="N52:N57" si="11">TRUNC(I52*(1+$M52/100),2)*$P$165</f>
        <v>36.155594999999998</v>
      </c>
      <c r="O52" s="133">
        <f t="shared" ref="O52:O57" si="12">TRUNC((J52+K52)*(1+$M52/100),2)</f>
        <v>11.22</v>
      </c>
      <c r="P52" s="133">
        <f t="shared" ref="P52:P57" si="13">N52+O52</f>
        <v>47.375594999999997</v>
      </c>
      <c r="Q52" s="133">
        <f t="shared" ref="Q52:R57" si="14">$G52*N52</f>
        <v>180.777975</v>
      </c>
      <c r="R52" s="133">
        <f t="shared" si="14"/>
        <v>56.1</v>
      </c>
      <c r="S52" s="133">
        <f t="shared" ref="S52:S57" si="15">Q52+R52</f>
        <v>236.87797499999999</v>
      </c>
      <c r="T52" s="23" t="s">
        <v>1975</v>
      </c>
      <c r="U52" s="26">
        <v>0</v>
      </c>
      <c r="V52" s="18"/>
      <c r="W52" s="18">
        <v>223.2</v>
      </c>
      <c r="X52" s="135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</row>
    <row r="53" spans="1:65" s="13" customFormat="1" ht="22.5" customHeight="1">
      <c r="A53" s="25" t="s">
        <v>1699</v>
      </c>
      <c r="B53" s="11" t="s">
        <v>1794</v>
      </c>
      <c r="C53" s="10" t="s">
        <v>1577</v>
      </c>
      <c r="D53" s="10" t="s">
        <v>1671</v>
      </c>
      <c r="E53" s="10" t="s">
        <v>1912</v>
      </c>
      <c r="F53" s="11" t="s">
        <v>1735</v>
      </c>
      <c r="G53" s="12">
        <v>1</v>
      </c>
      <c r="H53" s="12">
        <v>2275.29</v>
      </c>
      <c r="I53" s="112">
        <v>0</v>
      </c>
      <c r="J53" s="112">
        <v>0</v>
      </c>
      <c r="K53" s="112">
        <v>2275.29</v>
      </c>
      <c r="L53" s="112">
        <v>2275.29</v>
      </c>
      <c r="M53" s="112">
        <v>20.58</v>
      </c>
      <c r="N53" s="133">
        <f t="shared" si="11"/>
        <v>0</v>
      </c>
      <c r="O53" s="133">
        <f>TRUNC((J53+K53)*(1+$M53/100),2)+0.04</f>
        <v>2743.58</v>
      </c>
      <c r="P53" s="133">
        <f t="shared" si="13"/>
        <v>2743.58</v>
      </c>
      <c r="Q53" s="133">
        <f t="shared" si="14"/>
        <v>0</v>
      </c>
      <c r="R53" s="133">
        <f t="shared" si="14"/>
        <v>2743.58</v>
      </c>
      <c r="S53" s="133">
        <f t="shared" si="15"/>
        <v>2743.58</v>
      </c>
      <c r="T53" s="150" t="s">
        <v>1972</v>
      </c>
      <c r="U53" s="152">
        <v>2880.97</v>
      </c>
      <c r="V53" s="18"/>
      <c r="W53" s="18">
        <v>2880.97</v>
      </c>
      <c r="X53" s="135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</row>
    <row r="54" spans="1:65" s="13" customFormat="1" ht="22.5" customHeight="1">
      <c r="A54" s="25" t="s">
        <v>1700</v>
      </c>
      <c r="B54" s="11" t="s">
        <v>1763</v>
      </c>
      <c r="C54" s="10" t="s">
        <v>1577</v>
      </c>
      <c r="D54" s="10" t="s">
        <v>1913</v>
      </c>
      <c r="E54" s="10" t="s">
        <v>1912</v>
      </c>
      <c r="F54" s="11" t="s">
        <v>1735</v>
      </c>
      <c r="G54" s="12">
        <v>2</v>
      </c>
      <c r="H54" s="12">
        <v>110.45</v>
      </c>
      <c r="I54" s="112">
        <v>26.79</v>
      </c>
      <c r="J54" s="112">
        <v>0.78</v>
      </c>
      <c r="K54" s="112">
        <v>82.88</v>
      </c>
      <c r="L54" s="112">
        <v>110.45</v>
      </c>
      <c r="M54" s="112">
        <v>20.58</v>
      </c>
      <c r="N54" s="133">
        <f t="shared" si="11"/>
        <v>37.322649999999996</v>
      </c>
      <c r="O54" s="133">
        <f t="shared" si="12"/>
        <v>100.87</v>
      </c>
      <c r="P54" s="133">
        <f t="shared" si="13"/>
        <v>138.19265000000001</v>
      </c>
      <c r="Q54" s="133">
        <f t="shared" si="14"/>
        <v>74.645299999999992</v>
      </c>
      <c r="R54" s="133">
        <f t="shared" si="14"/>
        <v>201.74</v>
      </c>
      <c r="S54" s="133">
        <f t="shared" si="15"/>
        <v>276.38530000000003</v>
      </c>
      <c r="T54" s="23" t="s">
        <v>1975</v>
      </c>
      <c r="U54" s="26">
        <v>0</v>
      </c>
      <c r="V54" s="18"/>
      <c r="W54" s="18">
        <v>279.7</v>
      </c>
      <c r="X54" s="135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</row>
    <row r="55" spans="1:65" s="13" customFormat="1" ht="22.5" customHeight="1">
      <c r="A55" s="25" t="s">
        <v>1702</v>
      </c>
      <c r="B55" s="11" t="s">
        <v>1696</v>
      </c>
      <c r="C55" s="10" t="s">
        <v>1674</v>
      </c>
      <c r="D55" s="10" t="s">
        <v>1860</v>
      </c>
      <c r="E55" s="10" t="s">
        <v>1912</v>
      </c>
      <c r="F55" s="11" t="s">
        <v>1735</v>
      </c>
      <c r="G55" s="12">
        <v>1</v>
      </c>
      <c r="H55" s="12">
        <v>957.71</v>
      </c>
      <c r="I55" s="112">
        <v>137.55000000000001</v>
      </c>
      <c r="J55" s="112">
        <v>3.59</v>
      </c>
      <c r="K55" s="112">
        <v>816.57</v>
      </c>
      <c r="L55" s="112">
        <v>957.71</v>
      </c>
      <c r="M55" s="112">
        <v>20.58</v>
      </c>
      <c r="N55" s="133">
        <f t="shared" si="11"/>
        <v>191.63967499999998</v>
      </c>
      <c r="O55" s="133">
        <f>TRUNC((J55+K55)*(1+$M55/100),2)</f>
        <v>988.94</v>
      </c>
      <c r="P55" s="133">
        <f t="shared" si="13"/>
        <v>1180.579675</v>
      </c>
      <c r="Q55" s="133">
        <f t="shared" si="14"/>
        <v>191.63967499999998</v>
      </c>
      <c r="R55" s="133">
        <f t="shared" si="14"/>
        <v>988.94</v>
      </c>
      <c r="S55" s="133">
        <f t="shared" si="15"/>
        <v>1180.579675</v>
      </c>
      <c r="T55" s="23" t="s">
        <v>1975</v>
      </c>
      <c r="U55" s="26">
        <v>0</v>
      </c>
      <c r="V55" s="18"/>
      <c r="W55" s="18">
        <v>1212.6500000000001</v>
      </c>
      <c r="X55" s="135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</row>
    <row r="56" spans="1:65" s="13" customFormat="1" ht="22.5" customHeight="1">
      <c r="A56" s="25" t="s">
        <v>1703</v>
      </c>
      <c r="B56" s="11" t="s">
        <v>1889</v>
      </c>
      <c r="C56" s="10" t="s">
        <v>1674</v>
      </c>
      <c r="D56" s="10" t="s">
        <v>1909</v>
      </c>
      <c r="E56" s="10" t="s">
        <v>1912</v>
      </c>
      <c r="F56" s="11" t="s">
        <v>1643</v>
      </c>
      <c r="G56" s="12">
        <v>2.42</v>
      </c>
      <c r="H56" s="12">
        <v>278.51</v>
      </c>
      <c r="I56" s="112">
        <v>32.090000000000003</v>
      </c>
      <c r="J56" s="112">
        <v>0.94</v>
      </c>
      <c r="K56" s="112">
        <v>245.48</v>
      </c>
      <c r="L56" s="112">
        <v>278.51</v>
      </c>
      <c r="M56" s="112">
        <v>20.58</v>
      </c>
      <c r="N56" s="133">
        <f t="shared" si="11"/>
        <v>44.706294999999997</v>
      </c>
      <c r="O56" s="133">
        <f t="shared" si="12"/>
        <v>297.13</v>
      </c>
      <c r="P56" s="133">
        <f t="shared" si="13"/>
        <v>341.83629500000001</v>
      </c>
      <c r="Q56" s="133">
        <f t="shared" si="14"/>
        <v>108.18923389999999</v>
      </c>
      <c r="R56" s="133">
        <f t="shared" si="14"/>
        <v>719.05459999999994</v>
      </c>
      <c r="S56" s="133">
        <f t="shared" si="15"/>
        <v>827.24383389999991</v>
      </c>
      <c r="T56" s="23" t="s">
        <v>1975</v>
      </c>
      <c r="U56" s="26">
        <v>0</v>
      </c>
      <c r="V56" s="18"/>
      <c r="W56" s="18">
        <v>853.38</v>
      </c>
      <c r="X56" s="135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</row>
    <row r="57" spans="1:65" s="13" customFormat="1" ht="22.5" customHeight="1">
      <c r="A57" s="25" t="s">
        <v>1704</v>
      </c>
      <c r="B57" s="11" t="s">
        <v>1724</v>
      </c>
      <c r="C57" s="10" t="s">
        <v>1646</v>
      </c>
      <c r="D57" s="10" t="s">
        <v>1580</v>
      </c>
      <c r="E57" s="10" t="s">
        <v>1585</v>
      </c>
      <c r="F57" s="11" t="s">
        <v>1643</v>
      </c>
      <c r="G57" s="12">
        <v>8.4</v>
      </c>
      <c r="H57" s="12">
        <v>400.54</v>
      </c>
      <c r="I57" s="112">
        <v>164.66</v>
      </c>
      <c r="J57" s="112">
        <v>4.2300000000000004</v>
      </c>
      <c r="K57" s="112">
        <v>231.65</v>
      </c>
      <c r="L57" s="112">
        <v>400.54</v>
      </c>
      <c r="M57" s="112">
        <v>20.58</v>
      </c>
      <c r="N57" s="133">
        <f t="shared" si="11"/>
        <v>229.41296999999997</v>
      </c>
      <c r="O57" s="133">
        <f t="shared" si="12"/>
        <v>284.42</v>
      </c>
      <c r="P57" s="133">
        <f t="shared" si="13"/>
        <v>513.83296999999993</v>
      </c>
      <c r="Q57" s="133">
        <f t="shared" si="14"/>
        <v>1927.0689479999999</v>
      </c>
      <c r="R57" s="133">
        <f t="shared" si="14"/>
        <v>2389.1280000000002</v>
      </c>
      <c r="S57" s="133">
        <f t="shared" si="15"/>
        <v>4316.1969479999998</v>
      </c>
      <c r="T57" s="23" t="s">
        <v>1975</v>
      </c>
      <c r="U57" s="26">
        <v>0</v>
      </c>
      <c r="V57" s="18"/>
      <c r="W57" s="18">
        <v>4260.1400000000003</v>
      </c>
      <c r="X57" s="135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</row>
    <row r="58" spans="1:65" s="111" customFormat="1" ht="16.5" customHeight="1">
      <c r="A58" s="102" t="s">
        <v>1573</v>
      </c>
      <c r="B58" s="103"/>
      <c r="C58" s="104"/>
      <c r="D58" s="104" t="s">
        <v>1803</v>
      </c>
      <c r="E58" s="104"/>
      <c r="F58" s="104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>
        <f>SUM(S59:S66)</f>
        <v>27242.771623299996</v>
      </c>
      <c r="T58" s="106"/>
      <c r="U58" s="107"/>
      <c r="V58" s="110"/>
      <c r="W58" s="134">
        <v>28376.92</v>
      </c>
      <c r="X58" s="135">
        <f>S58-W58</f>
        <v>-1134.1483767000027</v>
      </c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</row>
    <row r="59" spans="1:65" s="13" customFormat="1" ht="22.5" customHeight="1">
      <c r="A59" s="25" t="s">
        <v>1656</v>
      </c>
      <c r="B59" s="11" t="s">
        <v>1870</v>
      </c>
      <c r="C59" s="10" t="s">
        <v>1577</v>
      </c>
      <c r="D59" s="10" t="s">
        <v>1887</v>
      </c>
      <c r="E59" s="10" t="s">
        <v>1910</v>
      </c>
      <c r="F59" s="11" t="s">
        <v>1643</v>
      </c>
      <c r="G59" s="12">
        <v>3.52</v>
      </c>
      <c r="H59" s="12">
        <v>189</v>
      </c>
      <c r="I59" s="112"/>
      <c r="J59" s="112"/>
      <c r="K59" s="112">
        <v>189</v>
      </c>
      <c r="L59" s="112">
        <v>189</v>
      </c>
      <c r="M59" s="12">
        <v>20.58</v>
      </c>
      <c r="N59" s="133">
        <f t="shared" ref="N59:N66" si="16">TRUNC(I59*(1+$M59/100),2)*$P$165</f>
        <v>0</v>
      </c>
      <c r="O59" s="133">
        <f>TRUNC((J59+K59)*(1+$M59/100),2)+0.01</f>
        <v>227.89999999999998</v>
      </c>
      <c r="P59" s="133">
        <f t="shared" ref="P59:P66" si="17">N59+O59</f>
        <v>227.89999999999998</v>
      </c>
      <c r="Q59" s="133">
        <f t="shared" ref="Q59:R66" si="18">$G59*N59</f>
        <v>0</v>
      </c>
      <c r="R59" s="133">
        <f t="shared" si="18"/>
        <v>802.20799999999997</v>
      </c>
      <c r="S59" s="133">
        <f t="shared" ref="S59:S66" si="19">Q59+R59</f>
        <v>802.20799999999997</v>
      </c>
      <c r="T59" s="23" t="s">
        <v>1975</v>
      </c>
      <c r="U59" s="26">
        <v>0</v>
      </c>
      <c r="V59" s="18"/>
      <c r="W59" s="18">
        <v>842.37</v>
      </c>
      <c r="X59" s="135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</row>
    <row r="60" spans="1:65" s="13" customFormat="1" ht="30" customHeight="1">
      <c r="A60" s="25" t="s">
        <v>1657</v>
      </c>
      <c r="B60" s="11" t="s">
        <v>1868</v>
      </c>
      <c r="C60" s="10" t="s">
        <v>1577</v>
      </c>
      <c r="D60" s="10" t="s">
        <v>1937</v>
      </c>
      <c r="E60" s="10" t="s">
        <v>1910</v>
      </c>
      <c r="F60" s="11" t="s">
        <v>1735</v>
      </c>
      <c r="G60" s="12">
        <v>24</v>
      </c>
      <c r="H60" s="12">
        <v>804.46</v>
      </c>
      <c r="I60" s="112"/>
      <c r="J60" s="112"/>
      <c r="K60" s="112">
        <v>804.46</v>
      </c>
      <c r="L60" s="112">
        <v>804.46</v>
      </c>
      <c r="M60" s="12">
        <v>20.58</v>
      </c>
      <c r="N60" s="133">
        <f t="shared" si="16"/>
        <v>0</v>
      </c>
      <c r="O60" s="133">
        <f>TRUNC((J60+K60)*(1+$M60/100),2)+0.01</f>
        <v>970.02</v>
      </c>
      <c r="P60" s="133">
        <f t="shared" si="17"/>
        <v>970.02</v>
      </c>
      <c r="Q60" s="133">
        <f t="shared" si="18"/>
        <v>0</v>
      </c>
      <c r="R60" s="133">
        <f t="shared" si="18"/>
        <v>23280.48</v>
      </c>
      <c r="S60" s="133">
        <f t="shared" si="19"/>
        <v>23280.48</v>
      </c>
      <c r="T60" s="23" t="s">
        <v>1975</v>
      </c>
      <c r="U60" s="26">
        <v>0</v>
      </c>
      <c r="V60" s="18"/>
      <c r="W60" s="18">
        <v>24446.400000000001</v>
      </c>
      <c r="X60" s="135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</row>
    <row r="61" spans="1:65" s="13" customFormat="1" ht="30" customHeight="1">
      <c r="A61" s="25" t="s">
        <v>1658</v>
      </c>
      <c r="B61" s="11" t="s">
        <v>1871</v>
      </c>
      <c r="C61" s="10" t="s">
        <v>1577</v>
      </c>
      <c r="D61" s="10" t="s">
        <v>1659</v>
      </c>
      <c r="E61" s="10" t="s">
        <v>1910</v>
      </c>
      <c r="F61" s="11" t="s">
        <v>1735</v>
      </c>
      <c r="G61" s="12">
        <v>11</v>
      </c>
      <c r="H61" s="12">
        <v>30.19</v>
      </c>
      <c r="I61" s="112"/>
      <c r="J61" s="112"/>
      <c r="K61" s="112">
        <v>30.19</v>
      </c>
      <c r="L61" s="112">
        <v>30.19</v>
      </c>
      <c r="M61" s="12">
        <v>20.58</v>
      </c>
      <c r="N61" s="133">
        <f t="shared" si="16"/>
        <v>0</v>
      </c>
      <c r="O61" s="133">
        <f>TRUNC((J61+K61)*(1+$M61/100),2)+0.01</f>
        <v>36.409999999999997</v>
      </c>
      <c r="P61" s="133">
        <f t="shared" si="17"/>
        <v>36.409999999999997</v>
      </c>
      <c r="Q61" s="133">
        <f t="shared" si="18"/>
        <v>0</v>
      </c>
      <c r="R61" s="133">
        <f t="shared" si="18"/>
        <v>400.51</v>
      </c>
      <c r="S61" s="133">
        <f t="shared" si="19"/>
        <v>400.51</v>
      </c>
      <c r="T61" s="23" t="s">
        <v>1975</v>
      </c>
      <c r="U61" s="26">
        <v>0</v>
      </c>
      <c r="V61" s="18"/>
      <c r="W61" s="18">
        <v>420.42</v>
      </c>
      <c r="X61" s="135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</row>
    <row r="62" spans="1:65" s="13" customFormat="1" ht="22.5" customHeight="1">
      <c r="A62" s="25" t="s">
        <v>1660</v>
      </c>
      <c r="B62" s="11" t="s">
        <v>1695</v>
      </c>
      <c r="C62" s="10" t="s">
        <v>1674</v>
      </c>
      <c r="D62" s="10" t="s">
        <v>1746</v>
      </c>
      <c r="E62" s="10" t="s">
        <v>1670</v>
      </c>
      <c r="F62" s="11" t="s">
        <v>1582</v>
      </c>
      <c r="G62" s="12">
        <v>44</v>
      </c>
      <c r="H62" s="12">
        <v>18.079999999999998</v>
      </c>
      <c r="I62" s="112">
        <v>13.94</v>
      </c>
      <c r="J62" s="112">
        <v>0.3</v>
      </c>
      <c r="K62" s="112">
        <v>3.84</v>
      </c>
      <c r="L62" s="112">
        <v>18.079999999999998</v>
      </c>
      <c r="M62" s="12">
        <v>20.58</v>
      </c>
      <c r="N62" s="133">
        <f t="shared" si="16"/>
        <v>19.412400000000002</v>
      </c>
      <c r="O62" s="133">
        <f>TRUNC((J62+K62)*(1+$M62/100),2)+0.01</f>
        <v>5</v>
      </c>
      <c r="P62" s="133">
        <f t="shared" si="17"/>
        <v>24.412400000000002</v>
      </c>
      <c r="Q62" s="133">
        <f t="shared" si="18"/>
        <v>854.14560000000006</v>
      </c>
      <c r="R62" s="133">
        <f t="shared" si="18"/>
        <v>220</v>
      </c>
      <c r="S62" s="133">
        <f t="shared" si="19"/>
        <v>1074.1456000000001</v>
      </c>
      <c r="T62" s="23" t="s">
        <v>1975</v>
      </c>
      <c r="U62" s="26">
        <v>0</v>
      </c>
      <c r="V62" s="18"/>
      <c r="W62" s="18">
        <v>1007.16</v>
      </c>
      <c r="X62" s="135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</row>
    <row r="63" spans="1:65" s="13" customFormat="1" ht="30" customHeight="1">
      <c r="A63" s="25" t="s">
        <v>1661</v>
      </c>
      <c r="B63" s="11" t="s">
        <v>1841</v>
      </c>
      <c r="C63" s="10" t="s">
        <v>1674</v>
      </c>
      <c r="D63" s="10" t="s">
        <v>1747</v>
      </c>
      <c r="E63" s="10" t="s">
        <v>1931</v>
      </c>
      <c r="F63" s="11" t="s">
        <v>1586</v>
      </c>
      <c r="G63" s="12">
        <v>82.74</v>
      </c>
      <c r="H63" s="12">
        <v>2.2200000000000002</v>
      </c>
      <c r="I63" s="112">
        <v>0.81</v>
      </c>
      <c r="J63" s="112">
        <v>0.01</v>
      </c>
      <c r="K63" s="112">
        <v>1.4</v>
      </c>
      <c r="L63" s="112">
        <v>2.2200000000000002</v>
      </c>
      <c r="M63" s="12">
        <v>20.58</v>
      </c>
      <c r="N63" s="133">
        <f t="shared" si="16"/>
        <v>1.120835</v>
      </c>
      <c r="O63" s="133">
        <f>TRUNC((J63+K63)*(1+$M63/100),2)</f>
        <v>1.7</v>
      </c>
      <c r="P63" s="133">
        <f t="shared" si="17"/>
        <v>2.8208349999999998</v>
      </c>
      <c r="Q63" s="133">
        <f t="shared" si="18"/>
        <v>92.73788789999999</v>
      </c>
      <c r="R63" s="133">
        <f t="shared" si="18"/>
        <v>140.65799999999999</v>
      </c>
      <c r="S63" s="133">
        <f t="shared" si="19"/>
        <v>233.39588789999999</v>
      </c>
      <c r="T63" s="23" t="s">
        <v>1975</v>
      </c>
      <c r="U63" s="26">
        <v>0</v>
      </c>
      <c r="V63" s="18"/>
      <c r="W63" s="18">
        <v>232.49</v>
      </c>
      <c r="X63" s="135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</row>
    <row r="64" spans="1:65" s="13" customFormat="1" ht="22.5" customHeight="1">
      <c r="A64" s="25" t="s">
        <v>1662</v>
      </c>
      <c r="B64" s="11" t="s">
        <v>1825</v>
      </c>
      <c r="C64" s="10" t="s">
        <v>1674</v>
      </c>
      <c r="D64" s="10" t="s">
        <v>1778</v>
      </c>
      <c r="E64" s="10" t="s">
        <v>1931</v>
      </c>
      <c r="F64" s="11" t="s">
        <v>1643</v>
      </c>
      <c r="G64" s="12">
        <v>25.68</v>
      </c>
      <c r="H64" s="12">
        <v>28.83</v>
      </c>
      <c r="I64" s="112">
        <v>11.58</v>
      </c>
      <c r="J64" s="112">
        <v>0.27</v>
      </c>
      <c r="K64" s="112">
        <v>16.98</v>
      </c>
      <c r="L64" s="112">
        <v>28.83</v>
      </c>
      <c r="M64" s="12">
        <v>20.58</v>
      </c>
      <c r="N64" s="133">
        <f t="shared" si="16"/>
        <v>16.130780000000001</v>
      </c>
      <c r="O64" s="133">
        <f>TRUNC((J64+K64)*(1+$M64/100),2)</f>
        <v>20.8</v>
      </c>
      <c r="P64" s="133">
        <f t="shared" si="17"/>
        <v>36.930779999999999</v>
      </c>
      <c r="Q64" s="133">
        <f t="shared" si="18"/>
        <v>414.23843040000003</v>
      </c>
      <c r="R64" s="133">
        <f t="shared" si="18"/>
        <v>534.14400000000001</v>
      </c>
      <c r="S64" s="133">
        <f t="shared" si="19"/>
        <v>948.38243039999998</v>
      </c>
      <c r="T64" s="23" t="s">
        <v>1975</v>
      </c>
      <c r="U64" s="26">
        <v>0</v>
      </c>
      <c r="V64" s="18"/>
      <c r="W64" s="18">
        <v>937.32</v>
      </c>
      <c r="X64" s="135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</row>
    <row r="65" spans="1:65" s="13" customFormat="1" ht="30" customHeight="1">
      <c r="A65" s="25" t="s">
        <v>1663</v>
      </c>
      <c r="B65" s="11" t="s">
        <v>1606</v>
      </c>
      <c r="C65" s="10" t="s">
        <v>1674</v>
      </c>
      <c r="D65" s="10" t="s">
        <v>1890</v>
      </c>
      <c r="E65" s="10" t="s">
        <v>1670</v>
      </c>
      <c r="F65" s="11" t="s">
        <v>1582</v>
      </c>
      <c r="G65" s="12">
        <v>16</v>
      </c>
      <c r="H65" s="12">
        <v>15.91</v>
      </c>
      <c r="I65" s="112">
        <v>11.77</v>
      </c>
      <c r="J65" s="112">
        <v>0.3</v>
      </c>
      <c r="K65" s="112">
        <v>3.84</v>
      </c>
      <c r="L65" s="112">
        <v>15.91</v>
      </c>
      <c r="M65" s="12">
        <v>20.58</v>
      </c>
      <c r="N65" s="133">
        <f t="shared" si="16"/>
        <v>16.396545</v>
      </c>
      <c r="O65" s="133">
        <f>TRUNC((J65+K65)*(1+$M65/100),2)</f>
        <v>4.99</v>
      </c>
      <c r="P65" s="133">
        <f t="shared" si="17"/>
        <v>21.386544999999998</v>
      </c>
      <c r="Q65" s="133">
        <f t="shared" si="18"/>
        <v>262.34472</v>
      </c>
      <c r="R65" s="133">
        <f t="shared" si="18"/>
        <v>79.84</v>
      </c>
      <c r="S65" s="133">
        <f t="shared" si="19"/>
        <v>342.18471999999997</v>
      </c>
      <c r="T65" s="23" t="s">
        <v>1975</v>
      </c>
      <c r="U65" s="26">
        <v>0</v>
      </c>
      <c r="V65" s="18"/>
      <c r="W65" s="18">
        <v>322.24</v>
      </c>
      <c r="X65" s="135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</row>
    <row r="66" spans="1:65" s="13" customFormat="1" ht="30" customHeight="1">
      <c r="A66" s="25" t="s">
        <v>1664</v>
      </c>
      <c r="B66" s="11" t="s">
        <v>1804</v>
      </c>
      <c r="C66" s="10" t="s">
        <v>1646</v>
      </c>
      <c r="D66" s="10" t="s">
        <v>1801</v>
      </c>
      <c r="E66" s="10" t="s">
        <v>1891</v>
      </c>
      <c r="F66" s="11" t="s">
        <v>1735</v>
      </c>
      <c r="G66" s="12">
        <v>11</v>
      </c>
      <c r="H66" s="12">
        <v>12.1</v>
      </c>
      <c r="I66" s="112">
        <v>0.48</v>
      </c>
      <c r="J66" s="112">
        <v>0.01</v>
      </c>
      <c r="K66" s="112">
        <v>11.61</v>
      </c>
      <c r="L66" s="112">
        <v>12.1</v>
      </c>
      <c r="M66" s="12">
        <v>20.58</v>
      </c>
      <c r="N66" s="133">
        <f t="shared" si="16"/>
        <v>0.65863499999999997</v>
      </c>
      <c r="O66" s="133">
        <f>TRUNC((J66+K66)*(1+$M66/100),2)+0.01</f>
        <v>14.02</v>
      </c>
      <c r="P66" s="133">
        <f t="shared" si="17"/>
        <v>14.678635</v>
      </c>
      <c r="Q66" s="133">
        <f t="shared" si="18"/>
        <v>7.2449849999999998</v>
      </c>
      <c r="R66" s="133">
        <f t="shared" si="18"/>
        <v>154.22</v>
      </c>
      <c r="S66" s="133">
        <f t="shared" si="19"/>
        <v>161.46498500000001</v>
      </c>
      <c r="T66" s="23" t="s">
        <v>1975</v>
      </c>
      <c r="U66" s="26">
        <v>0</v>
      </c>
      <c r="V66" s="18"/>
      <c r="W66" s="18">
        <v>168.52</v>
      </c>
      <c r="X66" s="135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</row>
    <row r="67" spans="1:65" s="111" customFormat="1" ht="18" customHeight="1">
      <c r="A67" s="102" t="s">
        <v>1575</v>
      </c>
      <c r="B67" s="103"/>
      <c r="C67" s="104"/>
      <c r="D67" s="104" t="s">
        <v>1755</v>
      </c>
      <c r="E67" s="104"/>
      <c r="F67" s="104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>
        <f>SUM(S68:S94)</f>
        <v>49456.503794999997</v>
      </c>
      <c r="T67" s="106"/>
      <c r="U67" s="107"/>
      <c r="V67" s="110"/>
      <c r="W67" s="110">
        <v>47853.15</v>
      </c>
      <c r="X67" s="135">
        <f>S67-W67</f>
        <v>1603.3537949999954</v>
      </c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  <c r="BI67" s="110"/>
      <c r="BJ67" s="110"/>
      <c r="BK67" s="110"/>
      <c r="BL67" s="110"/>
      <c r="BM67" s="110"/>
    </row>
    <row r="68" spans="1:65" s="13" customFormat="1" ht="30" customHeight="1">
      <c r="A68" s="25" t="s">
        <v>1612</v>
      </c>
      <c r="B68" s="11" t="s">
        <v>1669</v>
      </c>
      <c r="C68" s="10" t="s">
        <v>1646</v>
      </c>
      <c r="D68" s="10" t="s">
        <v>1692</v>
      </c>
      <c r="E68" s="10" t="s">
        <v>1721</v>
      </c>
      <c r="F68" s="11" t="s">
        <v>1735</v>
      </c>
      <c r="G68" s="12">
        <v>146</v>
      </c>
      <c r="H68" s="12">
        <v>19.96</v>
      </c>
      <c r="I68" s="12">
        <v>9.41</v>
      </c>
      <c r="J68" s="12">
        <v>0.26</v>
      </c>
      <c r="K68" s="12">
        <v>10.29</v>
      </c>
      <c r="L68" s="12">
        <v>19.96</v>
      </c>
      <c r="M68" s="12">
        <v>20.58</v>
      </c>
      <c r="N68" s="133">
        <f t="shared" ref="N68:N94" si="20">TRUNC(I68*(1+$M68/100),2)*$P$165</f>
        <v>13.10337</v>
      </c>
      <c r="O68" s="133">
        <f>TRUNC((J68+K68)*(1+$M68/100),2)+0.01</f>
        <v>12.73</v>
      </c>
      <c r="P68" s="133">
        <f t="shared" ref="P68:P94" si="21">N68+O68</f>
        <v>25.833370000000002</v>
      </c>
      <c r="Q68" s="133">
        <f t="shared" ref="Q68:R94" si="22">$G68*N68</f>
        <v>1913.09202</v>
      </c>
      <c r="R68" s="133">
        <f t="shared" si="22"/>
        <v>1858.5800000000002</v>
      </c>
      <c r="S68" s="133">
        <f t="shared" ref="S68:S94" si="23">Q68+R68</f>
        <v>3771.67202</v>
      </c>
      <c r="T68" s="23" t="s">
        <v>1975</v>
      </c>
      <c r="U68" s="26">
        <v>0</v>
      </c>
      <c r="V68" s="18"/>
      <c r="W68" s="18">
        <v>3689.42</v>
      </c>
      <c r="X68" s="135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</row>
    <row r="69" spans="1:65" s="13" customFormat="1" ht="22.5" customHeight="1">
      <c r="A69" s="25" t="s">
        <v>1613</v>
      </c>
      <c r="B69" s="11" t="s">
        <v>1897</v>
      </c>
      <c r="C69" s="10" t="s">
        <v>1674</v>
      </c>
      <c r="D69" s="10" t="s">
        <v>1697</v>
      </c>
      <c r="E69" s="10" t="s">
        <v>1858</v>
      </c>
      <c r="F69" s="11" t="s">
        <v>1586</v>
      </c>
      <c r="G69" s="12">
        <v>392</v>
      </c>
      <c r="H69" s="12">
        <v>7.36</v>
      </c>
      <c r="I69" s="12">
        <v>2.65</v>
      </c>
      <c r="J69" s="12">
        <v>0.06</v>
      </c>
      <c r="K69" s="12">
        <v>4.6500000000000004</v>
      </c>
      <c r="L69" s="12">
        <v>7.36</v>
      </c>
      <c r="M69" s="12">
        <v>20.58</v>
      </c>
      <c r="N69" s="133">
        <f t="shared" si="20"/>
        <v>3.686045</v>
      </c>
      <c r="O69" s="133">
        <f t="shared" ref="O69:O85" si="24">TRUNC((J69+K69)*(1+$M69/100),2)+0.01</f>
        <v>5.68</v>
      </c>
      <c r="P69" s="133">
        <f t="shared" si="21"/>
        <v>9.3660449999999997</v>
      </c>
      <c r="Q69" s="133">
        <f t="shared" si="22"/>
        <v>1444.9296400000001</v>
      </c>
      <c r="R69" s="133">
        <f t="shared" si="22"/>
        <v>2226.56</v>
      </c>
      <c r="S69" s="133">
        <f t="shared" si="23"/>
        <v>3671.4896399999998</v>
      </c>
      <c r="T69" s="23" t="s">
        <v>1975</v>
      </c>
      <c r="U69" s="26">
        <v>0</v>
      </c>
      <c r="V69" s="18"/>
      <c r="W69" s="18">
        <v>3649.52</v>
      </c>
      <c r="X69" s="135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</row>
    <row r="70" spans="1:65" s="13" customFormat="1" ht="22.5" customHeight="1">
      <c r="A70" s="25" t="s">
        <v>1614</v>
      </c>
      <c r="B70" s="11" t="s">
        <v>1918</v>
      </c>
      <c r="C70" s="10" t="s">
        <v>1674</v>
      </c>
      <c r="D70" s="10" t="s">
        <v>1622</v>
      </c>
      <c r="E70" s="10" t="s">
        <v>1858</v>
      </c>
      <c r="F70" s="11" t="s">
        <v>1735</v>
      </c>
      <c r="G70" s="12">
        <v>32</v>
      </c>
      <c r="H70" s="12">
        <v>6.69</v>
      </c>
      <c r="I70" s="12">
        <v>3.37</v>
      </c>
      <c r="J70" s="12">
        <v>0.08</v>
      </c>
      <c r="K70" s="12">
        <v>3.24</v>
      </c>
      <c r="L70" s="12">
        <v>6.69</v>
      </c>
      <c r="M70" s="12">
        <v>20.58</v>
      </c>
      <c r="N70" s="133">
        <f t="shared" si="20"/>
        <v>4.6913299999999998</v>
      </c>
      <c r="O70" s="133">
        <f t="shared" si="24"/>
        <v>4.01</v>
      </c>
      <c r="P70" s="133">
        <f t="shared" si="21"/>
        <v>8.7013299999999987</v>
      </c>
      <c r="Q70" s="133">
        <f t="shared" si="22"/>
        <v>150.12255999999999</v>
      </c>
      <c r="R70" s="133">
        <f t="shared" si="22"/>
        <v>128.32</v>
      </c>
      <c r="S70" s="133">
        <f t="shared" si="23"/>
        <v>278.44255999999996</v>
      </c>
      <c r="T70" s="23" t="s">
        <v>1975</v>
      </c>
      <c r="U70" s="26">
        <v>0</v>
      </c>
      <c r="V70" s="18"/>
      <c r="W70" s="18">
        <v>271.04000000000002</v>
      </c>
      <c r="X70" s="135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</row>
    <row r="71" spans="1:65" s="13" customFormat="1" ht="22.5" customHeight="1">
      <c r="A71" s="25" t="s">
        <v>1615</v>
      </c>
      <c r="B71" s="11" t="s">
        <v>1876</v>
      </c>
      <c r="C71" s="10" t="s">
        <v>1646</v>
      </c>
      <c r="D71" s="10" t="s">
        <v>1715</v>
      </c>
      <c r="E71" s="10" t="s">
        <v>1626</v>
      </c>
      <c r="F71" s="11" t="s">
        <v>1735</v>
      </c>
      <c r="G71" s="12">
        <v>24</v>
      </c>
      <c r="H71" s="12">
        <v>18.18</v>
      </c>
      <c r="I71" s="12">
        <v>4.6399999999999997</v>
      </c>
      <c r="J71" s="12">
        <v>0.12</v>
      </c>
      <c r="K71" s="12">
        <v>13.42</v>
      </c>
      <c r="L71" s="12">
        <v>18.18</v>
      </c>
      <c r="M71" s="12">
        <v>20.58</v>
      </c>
      <c r="N71" s="133">
        <f t="shared" si="20"/>
        <v>6.4592449999999992</v>
      </c>
      <c r="O71" s="133">
        <f t="shared" si="24"/>
        <v>16.330000000000002</v>
      </c>
      <c r="P71" s="133">
        <f t="shared" si="21"/>
        <v>22.789245000000001</v>
      </c>
      <c r="Q71" s="133">
        <f t="shared" si="22"/>
        <v>155.02187999999998</v>
      </c>
      <c r="R71" s="133">
        <f t="shared" si="22"/>
        <v>391.92000000000007</v>
      </c>
      <c r="S71" s="133">
        <f t="shared" si="23"/>
        <v>546.94188000000008</v>
      </c>
      <c r="T71" s="23" t="s">
        <v>1975</v>
      </c>
      <c r="U71" s="26">
        <v>0</v>
      </c>
      <c r="V71" s="18"/>
      <c r="W71" s="18">
        <v>552.24</v>
      </c>
      <c r="X71" s="135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</row>
    <row r="72" spans="1:65" s="13" customFormat="1" ht="22.5" customHeight="1">
      <c r="A72" s="25" t="s">
        <v>1616</v>
      </c>
      <c r="B72" s="11" t="s">
        <v>1947</v>
      </c>
      <c r="C72" s="10" t="s">
        <v>1674</v>
      </c>
      <c r="D72" s="10" t="s">
        <v>1843</v>
      </c>
      <c r="E72" s="10" t="s">
        <v>1858</v>
      </c>
      <c r="F72" s="11" t="s">
        <v>1735</v>
      </c>
      <c r="G72" s="12">
        <v>130</v>
      </c>
      <c r="H72" s="12">
        <v>3.84</v>
      </c>
      <c r="I72" s="12">
        <v>2.23</v>
      </c>
      <c r="J72" s="12">
        <v>0.06</v>
      </c>
      <c r="K72" s="12">
        <v>1.55</v>
      </c>
      <c r="L72" s="12">
        <v>3.84</v>
      </c>
      <c r="M72" s="12">
        <v>20.58</v>
      </c>
      <c r="N72" s="133">
        <f t="shared" si="20"/>
        <v>3.09674</v>
      </c>
      <c r="O72" s="133">
        <f t="shared" si="24"/>
        <v>1.95</v>
      </c>
      <c r="P72" s="133">
        <f t="shared" si="21"/>
        <v>5.0467399999999998</v>
      </c>
      <c r="Q72" s="133">
        <f t="shared" si="22"/>
        <v>402.57620000000003</v>
      </c>
      <c r="R72" s="133">
        <f t="shared" si="22"/>
        <v>253.5</v>
      </c>
      <c r="S72" s="133">
        <f t="shared" si="23"/>
        <v>656.07619999999997</v>
      </c>
      <c r="T72" s="23" t="s">
        <v>1975</v>
      </c>
      <c r="U72" s="26">
        <v>0</v>
      </c>
      <c r="V72" s="18"/>
      <c r="W72" s="18">
        <v>631.79999999999995</v>
      </c>
      <c r="X72" s="135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</row>
    <row r="73" spans="1:65" s="13" customFormat="1" ht="30" customHeight="1">
      <c r="A73" s="25" t="s">
        <v>1617</v>
      </c>
      <c r="B73" s="11" t="s">
        <v>1902</v>
      </c>
      <c r="C73" s="10" t="s">
        <v>1646</v>
      </c>
      <c r="D73" s="10" t="s">
        <v>1830</v>
      </c>
      <c r="E73" s="10" t="s">
        <v>1784</v>
      </c>
      <c r="F73" s="11" t="s">
        <v>1735</v>
      </c>
      <c r="G73" s="12">
        <v>216</v>
      </c>
      <c r="H73" s="12">
        <v>58.28</v>
      </c>
      <c r="I73" s="12">
        <v>40.44</v>
      </c>
      <c r="J73" s="12">
        <v>1.1399999999999999</v>
      </c>
      <c r="K73" s="12">
        <v>16.7</v>
      </c>
      <c r="L73" s="12">
        <v>58.28</v>
      </c>
      <c r="M73" s="12">
        <v>20.58</v>
      </c>
      <c r="N73" s="133">
        <f t="shared" si="20"/>
        <v>56.342179999999999</v>
      </c>
      <c r="O73" s="133">
        <f t="shared" si="24"/>
        <v>21.520000000000003</v>
      </c>
      <c r="P73" s="133">
        <f t="shared" si="21"/>
        <v>77.862179999999995</v>
      </c>
      <c r="Q73" s="133">
        <f t="shared" si="22"/>
        <v>12169.910879999999</v>
      </c>
      <c r="R73" s="133">
        <f t="shared" si="22"/>
        <v>4648.3200000000006</v>
      </c>
      <c r="S73" s="133">
        <f t="shared" si="23"/>
        <v>16818.230879999999</v>
      </c>
      <c r="T73" s="23" t="s">
        <v>1975</v>
      </c>
      <c r="U73" s="26">
        <v>0</v>
      </c>
      <c r="V73" s="18"/>
      <c r="W73" s="18">
        <v>15938.64</v>
      </c>
      <c r="X73" s="135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</row>
    <row r="74" spans="1:65" s="13" customFormat="1" ht="22.5" customHeight="1">
      <c r="A74" s="25" t="s">
        <v>1618</v>
      </c>
      <c r="B74" s="11" t="s">
        <v>1864</v>
      </c>
      <c r="C74" s="10" t="s">
        <v>1674</v>
      </c>
      <c r="D74" s="10" t="s">
        <v>1813</v>
      </c>
      <c r="E74" s="10" t="s">
        <v>1858</v>
      </c>
      <c r="F74" s="11" t="s">
        <v>1586</v>
      </c>
      <c r="G74" s="12">
        <v>50</v>
      </c>
      <c r="H74" s="12">
        <v>5.76</v>
      </c>
      <c r="I74" s="12">
        <v>2.4</v>
      </c>
      <c r="J74" s="12">
        <v>0.06</v>
      </c>
      <c r="K74" s="12">
        <v>3.3</v>
      </c>
      <c r="L74" s="12">
        <v>5.76</v>
      </c>
      <c r="M74" s="12">
        <v>20.58</v>
      </c>
      <c r="N74" s="133">
        <f t="shared" si="20"/>
        <v>3.3393950000000001</v>
      </c>
      <c r="O74" s="133">
        <f t="shared" si="24"/>
        <v>4.0599999999999996</v>
      </c>
      <c r="P74" s="133">
        <f t="shared" si="21"/>
        <v>7.3993950000000002</v>
      </c>
      <c r="Q74" s="133">
        <f t="shared" si="22"/>
        <v>166.96975</v>
      </c>
      <c r="R74" s="133">
        <f t="shared" si="22"/>
        <v>202.99999999999997</v>
      </c>
      <c r="S74" s="133">
        <f t="shared" si="23"/>
        <v>369.96974999999998</v>
      </c>
      <c r="T74" s="23" t="s">
        <v>1975</v>
      </c>
      <c r="U74" s="26">
        <v>0</v>
      </c>
      <c r="V74" s="18"/>
      <c r="W74" s="18">
        <v>364.5</v>
      </c>
      <c r="X74" s="135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</row>
    <row r="75" spans="1:65" s="13" customFormat="1" ht="22.5" customHeight="1">
      <c r="A75" s="25" t="s">
        <v>1619</v>
      </c>
      <c r="B75" s="11" t="s">
        <v>1872</v>
      </c>
      <c r="C75" s="10" t="s">
        <v>1674</v>
      </c>
      <c r="D75" s="10" t="s">
        <v>1857</v>
      </c>
      <c r="E75" s="10" t="s">
        <v>1858</v>
      </c>
      <c r="F75" s="11" t="s">
        <v>1735</v>
      </c>
      <c r="G75" s="12">
        <v>1</v>
      </c>
      <c r="H75" s="12">
        <v>42.41</v>
      </c>
      <c r="I75" s="12">
        <v>14.98</v>
      </c>
      <c r="J75" s="12">
        <v>0.41</v>
      </c>
      <c r="K75" s="12">
        <v>27.02</v>
      </c>
      <c r="L75" s="12">
        <v>42.41</v>
      </c>
      <c r="M75" s="12">
        <v>20.58</v>
      </c>
      <c r="N75" s="133">
        <f t="shared" si="20"/>
        <v>20.868329999999997</v>
      </c>
      <c r="O75" s="133">
        <f t="shared" si="24"/>
        <v>33.08</v>
      </c>
      <c r="P75" s="133">
        <f t="shared" si="21"/>
        <v>53.948329999999999</v>
      </c>
      <c r="Q75" s="133">
        <f t="shared" si="22"/>
        <v>20.868329999999997</v>
      </c>
      <c r="R75" s="133">
        <f t="shared" si="22"/>
        <v>33.08</v>
      </c>
      <c r="S75" s="133">
        <f t="shared" si="23"/>
        <v>53.948329999999999</v>
      </c>
      <c r="T75" s="23" t="s">
        <v>1975</v>
      </c>
      <c r="U75" s="26">
        <v>0</v>
      </c>
      <c r="V75" s="18"/>
      <c r="W75" s="18">
        <v>53.69</v>
      </c>
      <c r="X75" s="135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</row>
    <row r="76" spans="1:65" s="13" customFormat="1" ht="22.5" customHeight="1">
      <c r="A76" s="25" t="s">
        <v>1620</v>
      </c>
      <c r="B76" s="11" t="s">
        <v>1853</v>
      </c>
      <c r="C76" s="10" t="s">
        <v>1674</v>
      </c>
      <c r="D76" s="10" t="s">
        <v>1579</v>
      </c>
      <c r="E76" s="10" t="s">
        <v>1858</v>
      </c>
      <c r="F76" s="11" t="s">
        <v>1735</v>
      </c>
      <c r="G76" s="12">
        <v>1</v>
      </c>
      <c r="H76" s="12">
        <v>39.200000000000003</v>
      </c>
      <c r="I76" s="12">
        <v>13.24</v>
      </c>
      <c r="J76" s="12">
        <v>0.35</v>
      </c>
      <c r="K76" s="12">
        <v>25.61</v>
      </c>
      <c r="L76" s="12">
        <v>39.200000000000003</v>
      </c>
      <c r="M76" s="12">
        <v>20.58</v>
      </c>
      <c r="N76" s="133">
        <f t="shared" si="20"/>
        <v>18.441780000000001</v>
      </c>
      <c r="O76" s="133">
        <f t="shared" si="24"/>
        <v>31.310000000000002</v>
      </c>
      <c r="P76" s="133">
        <f t="shared" si="21"/>
        <v>49.751780000000004</v>
      </c>
      <c r="Q76" s="133">
        <f t="shared" si="22"/>
        <v>18.441780000000001</v>
      </c>
      <c r="R76" s="133">
        <f t="shared" si="22"/>
        <v>31.310000000000002</v>
      </c>
      <c r="S76" s="133">
        <f t="shared" si="23"/>
        <v>49.751780000000004</v>
      </c>
      <c r="T76" s="23" t="s">
        <v>1975</v>
      </c>
      <c r="U76" s="26">
        <v>0</v>
      </c>
      <c r="V76" s="18"/>
      <c r="W76" s="18">
        <v>49.63</v>
      </c>
      <c r="X76" s="135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</row>
    <row r="77" spans="1:65" s="13" customFormat="1" ht="22.5" customHeight="1">
      <c r="A77" s="25" t="s">
        <v>1532</v>
      </c>
      <c r="B77" s="11" t="s">
        <v>1869</v>
      </c>
      <c r="C77" s="10" t="s">
        <v>1674</v>
      </c>
      <c r="D77" s="10" t="s">
        <v>1608</v>
      </c>
      <c r="E77" s="10" t="s">
        <v>1858</v>
      </c>
      <c r="F77" s="11" t="s">
        <v>1735</v>
      </c>
      <c r="G77" s="12">
        <v>8</v>
      </c>
      <c r="H77" s="12">
        <v>31.83</v>
      </c>
      <c r="I77" s="12">
        <v>11.49</v>
      </c>
      <c r="J77" s="12">
        <v>0.31</v>
      </c>
      <c r="K77" s="12">
        <v>20.03</v>
      </c>
      <c r="L77" s="12">
        <v>31.83</v>
      </c>
      <c r="M77" s="12">
        <v>20.58</v>
      </c>
      <c r="N77" s="133">
        <f t="shared" si="20"/>
        <v>16.003674999999998</v>
      </c>
      <c r="O77" s="133">
        <f t="shared" si="24"/>
        <v>24.53</v>
      </c>
      <c r="P77" s="133">
        <f t="shared" si="21"/>
        <v>40.533675000000002</v>
      </c>
      <c r="Q77" s="133">
        <f t="shared" si="22"/>
        <v>128.02939999999998</v>
      </c>
      <c r="R77" s="133">
        <f t="shared" si="22"/>
        <v>196.24</v>
      </c>
      <c r="S77" s="133">
        <f t="shared" si="23"/>
        <v>324.26940000000002</v>
      </c>
      <c r="T77" s="23" t="s">
        <v>1975</v>
      </c>
      <c r="U77" s="26">
        <v>0</v>
      </c>
      <c r="V77" s="18"/>
      <c r="W77" s="18">
        <v>322.39999999999998</v>
      </c>
      <c r="X77" s="135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</row>
    <row r="78" spans="1:65" s="13" customFormat="1" ht="30" customHeight="1">
      <c r="A78" s="25" t="s">
        <v>1534</v>
      </c>
      <c r="B78" s="11" t="s">
        <v>1844</v>
      </c>
      <c r="C78" s="10" t="s">
        <v>1674</v>
      </c>
      <c r="D78" s="10" t="s">
        <v>1929</v>
      </c>
      <c r="E78" s="10" t="s">
        <v>1858</v>
      </c>
      <c r="F78" s="11" t="s">
        <v>1735</v>
      </c>
      <c r="G78" s="12">
        <v>2</v>
      </c>
      <c r="H78" s="12">
        <v>22.23</v>
      </c>
      <c r="I78" s="12">
        <v>8.0299999999999994</v>
      </c>
      <c r="J78" s="12">
        <v>0.21</v>
      </c>
      <c r="K78" s="12">
        <v>13.99</v>
      </c>
      <c r="L78" s="12">
        <v>22.23</v>
      </c>
      <c r="M78" s="12">
        <v>20.58</v>
      </c>
      <c r="N78" s="133">
        <f t="shared" si="20"/>
        <v>11.185239999999999</v>
      </c>
      <c r="O78" s="133">
        <f t="shared" si="24"/>
        <v>17.130000000000003</v>
      </c>
      <c r="P78" s="133">
        <f t="shared" si="21"/>
        <v>28.315240000000003</v>
      </c>
      <c r="Q78" s="133">
        <f t="shared" si="22"/>
        <v>22.370479999999997</v>
      </c>
      <c r="R78" s="133">
        <f t="shared" si="22"/>
        <v>34.260000000000005</v>
      </c>
      <c r="S78" s="133">
        <f t="shared" si="23"/>
        <v>56.630480000000006</v>
      </c>
      <c r="T78" s="23" t="s">
        <v>1975</v>
      </c>
      <c r="U78" s="26">
        <v>0</v>
      </c>
      <c r="V78" s="18"/>
      <c r="W78" s="18">
        <v>56.28</v>
      </c>
      <c r="X78" s="135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</row>
    <row r="79" spans="1:65" s="13" customFormat="1" ht="30" customHeight="1">
      <c r="A79" s="25" t="s">
        <v>1535</v>
      </c>
      <c r="B79" s="11" t="s">
        <v>1829</v>
      </c>
      <c r="C79" s="10" t="s">
        <v>1674</v>
      </c>
      <c r="D79" s="10" t="s">
        <v>1768</v>
      </c>
      <c r="E79" s="10" t="s">
        <v>1858</v>
      </c>
      <c r="F79" s="11" t="s">
        <v>1735</v>
      </c>
      <c r="G79" s="12">
        <v>18</v>
      </c>
      <c r="H79" s="12">
        <v>6.31</v>
      </c>
      <c r="I79" s="12">
        <v>3.11</v>
      </c>
      <c r="J79" s="12">
        <v>0.08</v>
      </c>
      <c r="K79" s="12">
        <v>3.12</v>
      </c>
      <c r="L79" s="12">
        <v>6.31</v>
      </c>
      <c r="M79" s="12">
        <v>20.58</v>
      </c>
      <c r="N79" s="133">
        <f t="shared" si="20"/>
        <v>4.3331249999999999</v>
      </c>
      <c r="O79" s="133">
        <f t="shared" si="24"/>
        <v>3.86</v>
      </c>
      <c r="P79" s="133">
        <f t="shared" si="21"/>
        <v>8.1931250000000002</v>
      </c>
      <c r="Q79" s="133">
        <f t="shared" si="22"/>
        <v>77.996250000000003</v>
      </c>
      <c r="R79" s="133">
        <f t="shared" si="22"/>
        <v>69.48</v>
      </c>
      <c r="S79" s="133">
        <f t="shared" si="23"/>
        <v>147.47624999999999</v>
      </c>
      <c r="T79" s="23" t="s">
        <v>1975</v>
      </c>
      <c r="U79" s="26">
        <v>0</v>
      </c>
      <c r="V79" s="18"/>
      <c r="W79" s="18">
        <v>143.63999999999999</v>
      </c>
      <c r="X79" s="135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</row>
    <row r="80" spans="1:65" s="13" customFormat="1" ht="22.5" customHeight="1">
      <c r="A80" s="25" t="s">
        <v>1536</v>
      </c>
      <c r="B80" s="11" t="s">
        <v>1805</v>
      </c>
      <c r="C80" s="10" t="s">
        <v>1674</v>
      </c>
      <c r="D80" s="10" t="s">
        <v>1850</v>
      </c>
      <c r="E80" s="10" t="s">
        <v>1858</v>
      </c>
      <c r="F80" s="11" t="s">
        <v>1735</v>
      </c>
      <c r="G80" s="12">
        <v>1</v>
      </c>
      <c r="H80" s="12">
        <v>17.309999999999999</v>
      </c>
      <c r="I80" s="12">
        <v>11.02</v>
      </c>
      <c r="J80" s="12">
        <v>0.3</v>
      </c>
      <c r="K80" s="12">
        <v>5.99</v>
      </c>
      <c r="L80" s="12">
        <v>17.309999999999999</v>
      </c>
      <c r="M80" s="12">
        <v>20.58</v>
      </c>
      <c r="N80" s="133">
        <f t="shared" si="20"/>
        <v>15.345039999999999</v>
      </c>
      <c r="O80" s="133">
        <f t="shared" si="24"/>
        <v>7.59</v>
      </c>
      <c r="P80" s="133">
        <f t="shared" si="21"/>
        <v>22.935040000000001</v>
      </c>
      <c r="Q80" s="133">
        <f t="shared" si="22"/>
        <v>15.345039999999999</v>
      </c>
      <c r="R80" s="133">
        <f t="shared" si="22"/>
        <v>7.59</v>
      </c>
      <c r="S80" s="133">
        <f t="shared" si="23"/>
        <v>22.935040000000001</v>
      </c>
      <c r="T80" s="23" t="s">
        <v>1975</v>
      </c>
      <c r="U80" s="26">
        <v>0</v>
      </c>
      <c r="V80" s="18"/>
      <c r="W80" s="18">
        <v>21.91</v>
      </c>
      <c r="X80" s="135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</row>
    <row r="81" spans="1:65" s="13" customFormat="1" ht="22.5" customHeight="1">
      <c r="A81" s="25" t="s">
        <v>1538</v>
      </c>
      <c r="B81" s="11" t="s">
        <v>1828</v>
      </c>
      <c r="C81" s="10" t="s">
        <v>1674</v>
      </c>
      <c r="D81" s="10" t="s">
        <v>1855</v>
      </c>
      <c r="E81" s="10" t="s">
        <v>1858</v>
      </c>
      <c r="F81" s="11" t="s">
        <v>1735</v>
      </c>
      <c r="G81" s="12">
        <v>18</v>
      </c>
      <c r="H81" s="12">
        <v>9.31</v>
      </c>
      <c r="I81" s="12">
        <v>5.27</v>
      </c>
      <c r="J81" s="12">
        <v>0.14000000000000001</v>
      </c>
      <c r="K81" s="12">
        <v>3.9</v>
      </c>
      <c r="L81" s="12">
        <v>9.31</v>
      </c>
      <c r="M81" s="12">
        <v>20.58</v>
      </c>
      <c r="N81" s="133">
        <f t="shared" si="20"/>
        <v>7.3374249999999996</v>
      </c>
      <c r="O81" s="133">
        <f t="shared" si="24"/>
        <v>4.88</v>
      </c>
      <c r="P81" s="133">
        <f t="shared" si="21"/>
        <v>12.217424999999999</v>
      </c>
      <c r="Q81" s="133">
        <f t="shared" si="22"/>
        <v>132.07364999999999</v>
      </c>
      <c r="R81" s="133">
        <f t="shared" si="22"/>
        <v>87.84</v>
      </c>
      <c r="S81" s="133">
        <f t="shared" si="23"/>
        <v>219.91364999999999</v>
      </c>
      <c r="T81" s="23" t="s">
        <v>1975</v>
      </c>
      <c r="U81" s="26">
        <v>0</v>
      </c>
      <c r="V81" s="18"/>
      <c r="W81" s="18">
        <v>212.04</v>
      </c>
      <c r="X81" s="135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</row>
    <row r="82" spans="1:65" s="13" customFormat="1" ht="30" customHeight="1">
      <c r="A82" s="25" t="s">
        <v>1539</v>
      </c>
      <c r="B82" s="11" t="s">
        <v>1791</v>
      </c>
      <c r="C82" s="10" t="s">
        <v>1577</v>
      </c>
      <c r="D82" s="10" t="s">
        <v>1862</v>
      </c>
      <c r="E82" s="10" t="s">
        <v>1531</v>
      </c>
      <c r="F82" s="11" t="s">
        <v>1735</v>
      </c>
      <c r="G82" s="12">
        <v>400</v>
      </c>
      <c r="H82" s="12">
        <v>3.4</v>
      </c>
      <c r="I82" s="12">
        <v>2.2000000000000002</v>
      </c>
      <c r="J82" s="12">
        <v>0.04</v>
      </c>
      <c r="K82" s="12">
        <v>1.1599999999999999</v>
      </c>
      <c r="L82" s="12">
        <v>3.4</v>
      </c>
      <c r="M82" s="12">
        <v>20.58</v>
      </c>
      <c r="N82" s="133">
        <f t="shared" si="20"/>
        <v>3.0620749999999997</v>
      </c>
      <c r="O82" s="133">
        <f t="shared" ref="O82:O94" si="25">TRUNC((J82+K82)*(1+$M82/100),2)</f>
        <v>1.44</v>
      </c>
      <c r="P82" s="133">
        <f t="shared" si="21"/>
        <v>4.5020749999999996</v>
      </c>
      <c r="Q82" s="133">
        <f t="shared" si="22"/>
        <v>1224.83</v>
      </c>
      <c r="R82" s="133">
        <f t="shared" si="22"/>
        <v>576</v>
      </c>
      <c r="S82" s="133">
        <f t="shared" si="23"/>
        <v>1800.83</v>
      </c>
      <c r="T82" s="23" t="s">
        <v>1975</v>
      </c>
      <c r="U82" s="26">
        <v>0</v>
      </c>
      <c r="V82" s="18"/>
      <c r="W82" s="18">
        <v>1720</v>
      </c>
      <c r="X82" s="135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</row>
    <row r="83" spans="1:65" s="13" customFormat="1" ht="22.5" customHeight="1">
      <c r="A83" s="25" t="s">
        <v>1540</v>
      </c>
      <c r="B83" s="11" t="s">
        <v>1881</v>
      </c>
      <c r="C83" s="10" t="s">
        <v>1674</v>
      </c>
      <c r="D83" s="10" t="s">
        <v>1820</v>
      </c>
      <c r="E83" s="10" t="s">
        <v>1858</v>
      </c>
      <c r="F83" s="11" t="s">
        <v>1735</v>
      </c>
      <c r="G83" s="12">
        <v>2</v>
      </c>
      <c r="H83" s="12">
        <v>28.63</v>
      </c>
      <c r="I83" s="12">
        <v>12</v>
      </c>
      <c r="J83" s="12">
        <v>0.31</v>
      </c>
      <c r="K83" s="12">
        <v>16.32</v>
      </c>
      <c r="L83" s="12">
        <v>28.63</v>
      </c>
      <c r="M83" s="12">
        <v>20.58</v>
      </c>
      <c r="N83" s="133">
        <f t="shared" si="20"/>
        <v>16.70853</v>
      </c>
      <c r="O83" s="133">
        <f t="shared" si="24"/>
        <v>20.060000000000002</v>
      </c>
      <c r="P83" s="133">
        <f t="shared" si="21"/>
        <v>36.768529999999998</v>
      </c>
      <c r="Q83" s="133">
        <f t="shared" si="22"/>
        <v>33.417059999999999</v>
      </c>
      <c r="R83" s="133">
        <f t="shared" si="22"/>
        <v>40.120000000000005</v>
      </c>
      <c r="S83" s="133">
        <f t="shared" si="23"/>
        <v>73.537059999999997</v>
      </c>
      <c r="T83" s="23" t="s">
        <v>1975</v>
      </c>
      <c r="U83" s="26">
        <v>0</v>
      </c>
      <c r="V83" s="18"/>
      <c r="W83" s="18">
        <v>72.5</v>
      </c>
      <c r="X83" s="135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</row>
    <row r="84" spans="1:65" s="13" customFormat="1" ht="22.5" customHeight="1">
      <c r="A84" s="25" t="s">
        <v>1541</v>
      </c>
      <c r="B84" s="11" t="s">
        <v>1854</v>
      </c>
      <c r="C84" s="10" t="s">
        <v>1674</v>
      </c>
      <c r="D84" s="10" t="s">
        <v>1641</v>
      </c>
      <c r="E84" s="10" t="s">
        <v>1858</v>
      </c>
      <c r="F84" s="11" t="s">
        <v>1735</v>
      </c>
      <c r="G84" s="12">
        <v>4</v>
      </c>
      <c r="H84" s="12">
        <v>30.76</v>
      </c>
      <c r="I84" s="12">
        <v>10.16</v>
      </c>
      <c r="J84" s="12">
        <v>0.27</v>
      </c>
      <c r="K84" s="12">
        <v>20.329999999999998</v>
      </c>
      <c r="L84" s="12">
        <v>30.76</v>
      </c>
      <c r="M84" s="12">
        <v>20.58</v>
      </c>
      <c r="N84" s="133">
        <f t="shared" si="20"/>
        <v>14.154875000000001</v>
      </c>
      <c r="O84" s="133">
        <f t="shared" si="24"/>
        <v>24.84</v>
      </c>
      <c r="P84" s="133">
        <f t="shared" si="21"/>
        <v>38.994875</v>
      </c>
      <c r="Q84" s="133">
        <f t="shared" si="22"/>
        <v>56.619500000000002</v>
      </c>
      <c r="R84" s="133">
        <f t="shared" si="22"/>
        <v>99.36</v>
      </c>
      <c r="S84" s="133">
        <f t="shared" si="23"/>
        <v>155.9795</v>
      </c>
      <c r="T84" s="23" t="s">
        <v>1975</v>
      </c>
      <c r="U84" s="26">
        <v>0</v>
      </c>
      <c r="V84" s="18"/>
      <c r="W84" s="18">
        <v>155.76</v>
      </c>
      <c r="X84" s="135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</row>
    <row r="85" spans="1:65" s="13" customFormat="1" ht="22.5" customHeight="1">
      <c r="A85" s="25" t="s">
        <v>1542</v>
      </c>
      <c r="B85" s="11" t="s">
        <v>1849</v>
      </c>
      <c r="C85" s="10" t="s">
        <v>1674</v>
      </c>
      <c r="D85" s="10" t="s">
        <v>1951</v>
      </c>
      <c r="E85" s="10" t="s">
        <v>1858</v>
      </c>
      <c r="F85" s="11" t="s">
        <v>1735</v>
      </c>
      <c r="G85" s="12">
        <v>15</v>
      </c>
      <c r="H85" s="12">
        <v>19.14</v>
      </c>
      <c r="I85" s="12">
        <v>6.48</v>
      </c>
      <c r="J85" s="12">
        <v>0.17</v>
      </c>
      <c r="K85" s="12">
        <v>12.49</v>
      </c>
      <c r="L85" s="12">
        <v>19.14</v>
      </c>
      <c r="M85" s="12">
        <v>20.58</v>
      </c>
      <c r="N85" s="133">
        <f t="shared" si="20"/>
        <v>9.0244549999999997</v>
      </c>
      <c r="O85" s="133">
        <f t="shared" si="24"/>
        <v>15.27</v>
      </c>
      <c r="P85" s="133">
        <f t="shared" si="21"/>
        <v>24.294454999999999</v>
      </c>
      <c r="Q85" s="133">
        <f t="shared" si="22"/>
        <v>135.36682500000001</v>
      </c>
      <c r="R85" s="133">
        <f t="shared" si="22"/>
        <v>229.04999999999998</v>
      </c>
      <c r="S85" s="133">
        <f t="shared" si="23"/>
        <v>364.41682500000002</v>
      </c>
      <c r="T85" s="23" t="s">
        <v>1975</v>
      </c>
      <c r="U85" s="26">
        <v>0</v>
      </c>
      <c r="V85" s="18"/>
      <c r="W85" s="18">
        <v>363.45</v>
      </c>
      <c r="X85" s="135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</row>
    <row r="86" spans="1:65" s="13" customFormat="1" ht="22.5" customHeight="1">
      <c r="A86" s="25" t="s">
        <v>1544</v>
      </c>
      <c r="B86" s="11" t="s">
        <v>1884</v>
      </c>
      <c r="C86" s="10" t="s">
        <v>1674</v>
      </c>
      <c r="D86" s="10" t="s">
        <v>1597</v>
      </c>
      <c r="E86" s="10" t="s">
        <v>1858</v>
      </c>
      <c r="F86" s="11" t="s">
        <v>1735</v>
      </c>
      <c r="G86" s="12">
        <v>5</v>
      </c>
      <c r="H86" s="12">
        <v>21.29</v>
      </c>
      <c r="I86" s="12">
        <v>8.0299999999999994</v>
      </c>
      <c r="J86" s="12">
        <v>0.21</v>
      </c>
      <c r="K86" s="12">
        <v>13.05</v>
      </c>
      <c r="L86" s="12">
        <v>21.29</v>
      </c>
      <c r="M86" s="12">
        <v>20.58</v>
      </c>
      <c r="N86" s="133">
        <f t="shared" si="20"/>
        <v>11.185239999999999</v>
      </c>
      <c r="O86" s="133">
        <f t="shared" si="25"/>
        <v>15.98</v>
      </c>
      <c r="P86" s="133">
        <f t="shared" si="21"/>
        <v>27.165239999999997</v>
      </c>
      <c r="Q86" s="133">
        <f t="shared" si="22"/>
        <v>55.926199999999994</v>
      </c>
      <c r="R86" s="133">
        <f t="shared" si="22"/>
        <v>79.900000000000006</v>
      </c>
      <c r="S86" s="133">
        <f t="shared" si="23"/>
        <v>135.8262</v>
      </c>
      <c r="T86" s="23" t="s">
        <v>1975</v>
      </c>
      <c r="U86" s="26">
        <v>0</v>
      </c>
      <c r="V86" s="18"/>
      <c r="W86" s="18">
        <v>134.75</v>
      </c>
      <c r="X86" s="135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</row>
    <row r="87" spans="1:65" s="13" customFormat="1" ht="22.5" customHeight="1">
      <c r="A87" s="25" t="s">
        <v>1557</v>
      </c>
      <c r="B87" s="11" t="s">
        <v>1779</v>
      </c>
      <c r="C87" s="10" t="s">
        <v>1674</v>
      </c>
      <c r="D87" s="10" t="s">
        <v>1592</v>
      </c>
      <c r="E87" s="10" t="s">
        <v>1858</v>
      </c>
      <c r="F87" s="11" t="s">
        <v>1586</v>
      </c>
      <c r="G87" s="12">
        <v>590</v>
      </c>
      <c r="H87" s="12">
        <v>1.46</v>
      </c>
      <c r="I87" s="12">
        <v>0.49</v>
      </c>
      <c r="J87" s="12">
        <v>0</v>
      </c>
      <c r="K87" s="12">
        <v>0.97</v>
      </c>
      <c r="L87" s="12">
        <v>1.46</v>
      </c>
      <c r="M87" s="12">
        <v>20.58</v>
      </c>
      <c r="N87" s="133">
        <f t="shared" si="20"/>
        <v>0.68174499999999993</v>
      </c>
      <c r="O87" s="133">
        <f t="shared" si="25"/>
        <v>1.1599999999999999</v>
      </c>
      <c r="P87" s="133">
        <f t="shared" si="21"/>
        <v>1.841745</v>
      </c>
      <c r="Q87" s="133">
        <f t="shared" si="22"/>
        <v>402.22954999999996</v>
      </c>
      <c r="R87" s="133">
        <f t="shared" si="22"/>
        <v>684.4</v>
      </c>
      <c r="S87" s="133">
        <f t="shared" si="23"/>
        <v>1086.6295499999999</v>
      </c>
      <c r="T87" s="23" t="s">
        <v>1975</v>
      </c>
      <c r="U87" s="26">
        <v>0</v>
      </c>
      <c r="V87" s="18"/>
      <c r="W87" s="18">
        <v>1085.5999999999999</v>
      </c>
      <c r="X87" s="135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</row>
    <row r="88" spans="1:65" s="13" customFormat="1" ht="22.5" customHeight="1">
      <c r="A88" s="25" t="s">
        <v>1558</v>
      </c>
      <c r="B88" s="11" t="s">
        <v>1780</v>
      </c>
      <c r="C88" s="10" t="s">
        <v>1674</v>
      </c>
      <c r="D88" s="10" t="s">
        <v>1694</v>
      </c>
      <c r="E88" s="10" t="s">
        <v>1858</v>
      </c>
      <c r="F88" s="11" t="s">
        <v>1586</v>
      </c>
      <c r="G88" s="12">
        <v>900</v>
      </c>
      <c r="H88" s="12">
        <v>2.14</v>
      </c>
      <c r="I88" s="12">
        <v>0.63</v>
      </c>
      <c r="J88" s="12">
        <v>0</v>
      </c>
      <c r="K88" s="12">
        <v>1.51</v>
      </c>
      <c r="L88" s="12">
        <v>2.14</v>
      </c>
      <c r="M88" s="12">
        <v>20.58</v>
      </c>
      <c r="N88" s="133">
        <f t="shared" si="20"/>
        <v>0.86662499999999998</v>
      </c>
      <c r="O88" s="133">
        <f t="shared" si="25"/>
        <v>1.82</v>
      </c>
      <c r="P88" s="133">
        <f t="shared" si="21"/>
        <v>2.6866250000000003</v>
      </c>
      <c r="Q88" s="133">
        <f t="shared" si="22"/>
        <v>779.96249999999998</v>
      </c>
      <c r="R88" s="133">
        <f t="shared" si="22"/>
        <v>1638</v>
      </c>
      <c r="S88" s="133">
        <f t="shared" si="23"/>
        <v>2417.9625000000001</v>
      </c>
      <c r="T88" s="23" t="s">
        <v>1975</v>
      </c>
      <c r="U88" s="26">
        <v>0</v>
      </c>
      <c r="V88" s="18"/>
      <c r="W88" s="18">
        <v>2430</v>
      </c>
      <c r="X88" s="135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</row>
    <row r="89" spans="1:65" s="13" customFormat="1" ht="22.5" customHeight="1">
      <c r="A89" s="25" t="s">
        <v>1559</v>
      </c>
      <c r="B89" s="11" t="s">
        <v>1851</v>
      </c>
      <c r="C89" s="10" t="s">
        <v>1674</v>
      </c>
      <c r="D89" s="10" t="s">
        <v>1673</v>
      </c>
      <c r="E89" s="10" t="s">
        <v>1858</v>
      </c>
      <c r="F89" s="11" t="s">
        <v>1735</v>
      </c>
      <c r="G89" s="12">
        <v>4</v>
      </c>
      <c r="H89" s="12">
        <v>38.700000000000003</v>
      </c>
      <c r="I89" s="12">
        <v>13.24</v>
      </c>
      <c r="J89" s="12">
        <v>0.35</v>
      </c>
      <c r="K89" s="12">
        <v>25.11</v>
      </c>
      <c r="L89" s="12">
        <v>38.700000000000003</v>
      </c>
      <c r="M89" s="12">
        <v>20.58</v>
      </c>
      <c r="N89" s="133">
        <f t="shared" si="20"/>
        <v>18.441780000000001</v>
      </c>
      <c r="O89" s="133">
        <f t="shared" si="25"/>
        <v>30.69</v>
      </c>
      <c r="P89" s="133">
        <f t="shared" si="21"/>
        <v>49.131780000000006</v>
      </c>
      <c r="Q89" s="133">
        <f t="shared" si="22"/>
        <v>73.767120000000006</v>
      </c>
      <c r="R89" s="133">
        <f t="shared" si="22"/>
        <v>122.76</v>
      </c>
      <c r="S89" s="133">
        <f t="shared" si="23"/>
        <v>196.52712000000002</v>
      </c>
      <c r="T89" s="23" t="s">
        <v>1975</v>
      </c>
      <c r="U89" s="26">
        <v>0</v>
      </c>
      <c r="V89" s="18"/>
      <c r="W89" s="18">
        <v>196</v>
      </c>
      <c r="X89" s="135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</row>
    <row r="90" spans="1:65" s="13" customFormat="1" ht="22.5" customHeight="1">
      <c r="A90" s="25" t="s">
        <v>1560</v>
      </c>
      <c r="B90" s="11" t="s">
        <v>1859</v>
      </c>
      <c r="C90" s="10" t="s">
        <v>1646</v>
      </c>
      <c r="D90" s="10" t="s">
        <v>1764</v>
      </c>
      <c r="E90" s="10" t="s">
        <v>1821</v>
      </c>
      <c r="F90" s="11" t="s">
        <v>1735</v>
      </c>
      <c r="G90" s="12">
        <v>2</v>
      </c>
      <c r="H90" s="12">
        <v>8.2200000000000006</v>
      </c>
      <c r="I90" s="12">
        <v>4.47</v>
      </c>
      <c r="J90" s="12">
        <v>0.12</v>
      </c>
      <c r="K90" s="12">
        <v>3.63</v>
      </c>
      <c r="L90" s="12">
        <v>8.2200000000000006</v>
      </c>
      <c r="M90" s="12">
        <v>20.58</v>
      </c>
      <c r="N90" s="133">
        <f t="shared" si="20"/>
        <v>6.2165900000000001</v>
      </c>
      <c r="O90" s="133">
        <f t="shared" si="25"/>
        <v>4.5199999999999996</v>
      </c>
      <c r="P90" s="133">
        <f t="shared" si="21"/>
        <v>10.73659</v>
      </c>
      <c r="Q90" s="133">
        <f t="shared" si="22"/>
        <v>12.43318</v>
      </c>
      <c r="R90" s="133">
        <f t="shared" si="22"/>
        <v>9.0399999999999991</v>
      </c>
      <c r="S90" s="133">
        <f t="shared" si="23"/>
        <v>21.473179999999999</v>
      </c>
      <c r="T90" s="23" t="s">
        <v>1975</v>
      </c>
      <c r="U90" s="26">
        <v>0</v>
      </c>
      <c r="V90" s="18"/>
      <c r="W90" s="18">
        <v>20.8</v>
      </c>
      <c r="X90" s="135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</row>
    <row r="91" spans="1:65" s="13" customFormat="1" ht="22.5" customHeight="1">
      <c r="A91" s="25" t="s">
        <v>1561</v>
      </c>
      <c r="B91" s="11" t="s">
        <v>1782</v>
      </c>
      <c r="C91" s="10" t="s">
        <v>1674</v>
      </c>
      <c r="D91" s="10" t="s">
        <v>1898</v>
      </c>
      <c r="E91" s="10" t="s">
        <v>1858</v>
      </c>
      <c r="F91" s="11" t="s">
        <v>1586</v>
      </c>
      <c r="G91" s="12">
        <v>126</v>
      </c>
      <c r="H91" s="12">
        <v>3.44</v>
      </c>
      <c r="I91" s="12">
        <v>0.83</v>
      </c>
      <c r="J91" s="12">
        <v>0.02</v>
      </c>
      <c r="K91" s="12">
        <v>2.59</v>
      </c>
      <c r="L91" s="12">
        <v>3.44</v>
      </c>
      <c r="M91" s="12">
        <v>20.58</v>
      </c>
      <c r="N91" s="133">
        <f t="shared" si="20"/>
        <v>1.1555</v>
      </c>
      <c r="O91" s="133">
        <f t="shared" si="25"/>
        <v>3.14</v>
      </c>
      <c r="P91" s="133">
        <f t="shared" si="21"/>
        <v>4.2955000000000005</v>
      </c>
      <c r="Q91" s="133">
        <f t="shared" si="22"/>
        <v>145.59299999999999</v>
      </c>
      <c r="R91" s="133">
        <f t="shared" si="22"/>
        <v>395.64000000000004</v>
      </c>
      <c r="S91" s="133">
        <f t="shared" si="23"/>
        <v>541.23300000000006</v>
      </c>
      <c r="T91" s="23" t="s">
        <v>1975</v>
      </c>
      <c r="U91" s="26">
        <v>0</v>
      </c>
      <c r="V91" s="18"/>
      <c r="W91" s="18">
        <v>548.1</v>
      </c>
      <c r="X91" s="135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</row>
    <row r="92" spans="1:65" s="13" customFormat="1" ht="22.5" customHeight="1">
      <c r="A92" s="25" t="s">
        <v>1562</v>
      </c>
      <c r="B92" s="11" t="s">
        <v>1648</v>
      </c>
      <c r="C92" s="10" t="s">
        <v>1577</v>
      </c>
      <c r="D92" s="10" t="s">
        <v>1956</v>
      </c>
      <c r="E92" s="10" t="s">
        <v>1910</v>
      </c>
      <c r="F92" s="11" t="s">
        <v>1668</v>
      </c>
      <c r="G92" s="12">
        <v>3</v>
      </c>
      <c r="H92" s="12">
        <v>291.92</v>
      </c>
      <c r="I92" s="12"/>
      <c r="J92" s="12"/>
      <c r="K92" s="12">
        <v>291.92</v>
      </c>
      <c r="L92" s="12">
        <v>291.92</v>
      </c>
      <c r="M92" s="12">
        <v>20.58</v>
      </c>
      <c r="N92" s="133">
        <f t="shared" si="20"/>
        <v>0</v>
      </c>
      <c r="O92" s="133">
        <f>TRUNC((J92+K92)*(1+$M92/100),2)+0.01</f>
        <v>352</v>
      </c>
      <c r="P92" s="133">
        <f t="shared" si="21"/>
        <v>352</v>
      </c>
      <c r="Q92" s="133">
        <f t="shared" si="22"/>
        <v>0</v>
      </c>
      <c r="R92" s="133">
        <f t="shared" si="22"/>
        <v>1056</v>
      </c>
      <c r="S92" s="133">
        <f t="shared" si="23"/>
        <v>1056</v>
      </c>
      <c r="T92" s="23" t="s">
        <v>1975</v>
      </c>
      <c r="U92" s="26">
        <v>0</v>
      </c>
      <c r="V92" s="18"/>
      <c r="W92" s="18">
        <v>1108.8599999999999</v>
      </c>
      <c r="X92" s="135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</row>
    <row r="93" spans="1:65" s="13" customFormat="1" ht="22.5" customHeight="1">
      <c r="A93" s="25" t="s">
        <v>1564</v>
      </c>
      <c r="B93" s="11" t="s">
        <v>1638</v>
      </c>
      <c r="C93" s="10" t="s">
        <v>1646</v>
      </c>
      <c r="D93" s="10" t="s">
        <v>1835</v>
      </c>
      <c r="E93" s="10" t="s">
        <v>1678</v>
      </c>
      <c r="F93" s="11" t="s">
        <v>1735</v>
      </c>
      <c r="G93" s="12">
        <v>67</v>
      </c>
      <c r="H93" s="12">
        <v>165</v>
      </c>
      <c r="I93" s="12">
        <v>97.77</v>
      </c>
      <c r="J93" s="12">
        <v>2.72</v>
      </c>
      <c r="K93" s="12">
        <v>64.510000000000005</v>
      </c>
      <c r="L93" s="12">
        <v>165</v>
      </c>
      <c r="M93" s="12">
        <v>20.58</v>
      </c>
      <c r="N93" s="133">
        <f t="shared" si="20"/>
        <v>136.22189499999999</v>
      </c>
      <c r="O93" s="133">
        <f t="shared" si="25"/>
        <v>81.06</v>
      </c>
      <c r="P93" s="133">
        <f t="shared" si="21"/>
        <v>217.28189499999999</v>
      </c>
      <c r="Q93" s="133">
        <f t="shared" si="22"/>
        <v>9126.8669649999993</v>
      </c>
      <c r="R93" s="133">
        <f t="shared" si="22"/>
        <v>5431.02</v>
      </c>
      <c r="S93" s="133">
        <f t="shared" si="23"/>
        <v>14557.886965</v>
      </c>
      <c r="T93" s="23" t="s">
        <v>1975</v>
      </c>
      <c r="U93" s="26">
        <v>0</v>
      </c>
      <c r="V93" s="18"/>
      <c r="W93" s="18">
        <v>13997.64</v>
      </c>
      <c r="X93" s="135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</row>
    <row r="94" spans="1:65" s="13" customFormat="1" ht="22.5" customHeight="1">
      <c r="A94" s="25" t="s">
        <v>1565</v>
      </c>
      <c r="B94" s="11" t="s">
        <v>1602</v>
      </c>
      <c r="C94" s="10" t="s">
        <v>1674</v>
      </c>
      <c r="D94" s="10" t="s">
        <v>1906</v>
      </c>
      <c r="E94" s="10" t="s">
        <v>1858</v>
      </c>
      <c r="F94" s="11" t="s">
        <v>1735</v>
      </c>
      <c r="G94" s="12">
        <v>1</v>
      </c>
      <c r="H94" s="12">
        <v>49.71</v>
      </c>
      <c r="I94" s="12">
        <v>2.8</v>
      </c>
      <c r="J94" s="12">
        <v>0.06</v>
      </c>
      <c r="K94" s="12">
        <v>46.85</v>
      </c>
      <c r="L94" s="12">
        <v>49.71</v>
      </c>
      <c r="M94" s="12">
        <v>20.58</v>
      </c>
      <c r="N94" s="133">
        <f t="shared" si="20"/>
        <v>3.8940350000000001</v>
      </c>
      <c r="O94" s="133">
        <f t="shared" si="25"/>
        <v>56.56</v>
      </c>
      <c r="P94" s="133">
        <f t="shared" si="21"/>
        <v>60.454035000000005</v>
      </c>
      <c r="Q94" s="133">
        <f t="shared" si="22"/>
        <v>3.8940350000000001</v>
      </c>
      <c r="R94" s="133">
        <f t="shared" si="22"/>
        <v>56.56</v>
      </c>
      <c r="S94" s="133">
        <f t="shared" si="23"/>
        <v>60.454035000000005</v>
      </c>
      <c r="T94" s="23" t="s">
        <v>1975</v>
      </c>
      <c r="U94" s="26">
        <v>0</v>
      </c>
      <c r="V94" s="18"/>
      <c r="W94" s="18">
        <v>62.94</v>
      </c>
      <c r="X94" s="135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</row>
    <row r="95" spans="1:65" s="111" customFormat="1" ht="14.25" customHeight="1">
      <c r="A95" s="102" t="s">
        <v>1576</v>
      </c>
      <c r="B95" s="103"/>
      <c r="C95" s="104"/>
      <c r="D95" s="104" t="s">
        <v>1802</v>
      </c>
      <c r="E95" s="104"/>
      <c r="F95" s="104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>
        <f>SUM(S96:S107)</f>
        <v>12711.436555</v>
      </c>
      <c r="T95" s="106"/>
      <c r="U95" s="107"/>
      <c r="V95" s="110"/>
      <c r="W95" s="110">
        <v>13307.09</v>
      </c>
      <c r="X95" s="135">
        <f>S95-W95</f>
        <v>-595.65344499999992</v>
      </c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  <c r="BH95" s="110"/>
      <c r="BI95" s="110"/>
      <c r="BJ95" s="110"/>
      <c r="BK95" s="110"/>
      <c r="BL95" s="110"/>
      <c r="BM95" s="110"/>
    </row>
    <row r="96" spans="1:65" s="13" customFormat="1" ht="22.5" customHeight="1">
      <c r="A96" s="25" t="s">
        <v>1959</v>
      </c>
      <c r="B96" s="11" t="s">
        <v>1769</v>
      </c>
      <c r="C96" s="10" t="s">
        <v>1577</v>
      </c>
      <c r="D96" s="10" t="s">
        <v>1833</v>
      </c>
      <c r="E96" s="10" t="s">
        <v>1858</v>
      </c>
      <c r="F96" s="11" t="s">
        <v>1735</v>
      </c>
      <c r="G96" s="12">
        <v>9</v>
      </c>
      <c r="H96" s="12">
        <v>32.82</v>
      </c>
      <c r="I96" s="12">
        <v>0.86</v>
      </c>
      <c r="J96" s="12">
        <v>0.02</v>
      </c>
      <c r="K96" s="12">
        <v>31.94</v>
      </c>
      <c r="L96" s="12">
        <v>32.82</v>
      </c>
      <c r="M96" s="12">
        <v>20.58</v>
      </c>
      <c r="N96" s="133">
        <f t="shared" ref="N96:N107" si="26">TRUNC(I96*(1+$M96/100),2)*$P$165</f>
        <v>1.1901649999999999</v>
      </c>
      <c r="O96" s="133">
        <f>TRUNC((J96+K96)*(1+$M96/100),2)+0.01</f>
        <v>38.54</v>
      </c>
      <c r="P96" s="133">
        <f t="shared" ref="P96:P107" si="27">N96+O96</f>
        <v>39.730165</v>
      </c>
      <c r="Q96" s="133">
        <f t="shared" ref="Q96:R107" si="28">$G96*N96</f>
        <v>10.711485</v>
      </c>
      <c r="R96" s="133">
        <f t="shared" si="28"/>
        <v>346.86</v>
      </c>
      <c r="S96" s="133">
        <f t="shared" ref="S96:S107" si="29">Q96+R96</f>
        <v>357.571485</v>
      </c>
      <c r="T96" s="150" t="s">
        <v>1972</v>
      </c>
      <c r="U96" s="152">
        <v>373.95</v>
      </c>
      <c r="V96" s="18"/>
      <c r="W96" s="18">
        <v>373.95</v>
      </c>
      <c r="X96" s="135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</row>
    <row r="97" spans="1:65" s="13" customFormat="1" ht="22.5" customHeight="1">
      <c r="A97" s="25" t="s">
        <v>1523</v>
      </c>
      <c r="B97" s="11" t="s">
        <v>1770</v>
      </c>
      <c r="C97" s="10" t="s">
        <v>1577</v>
      </c>
      <c r="D97" s="10" t="s">
        <v>1725</v>
      </c>
      <c r="E97" s="10" t="s">
        <v>1858</v>
      </c>
      <c r="F97" s="11" t="s">
        <v>1735</v>
      </c>
      <c r="G97" s="12">
        <v>16</v>
      </c>
      <c r="H97" s="12">
        <v>24.82</v>
      </c>
      <c r="I97" s="12">
        <v>0.86</v>
      </c>
      <c r="J97" s="12">
        <v>0.02</v>
      </c>
      <c r="K97" s="12">
        <v>23.94</v>
      </c>
      <c r="L97" s="12">
        <v>24.82</v>
      </c>
      <c r="M97" s="12">
        <v>20.58</v>
      </c>
      <c r="N97" s="133">
        <f t="shared" si="26"/>
        <v>1.1901649999999999</v>
      </c>
      <c r="O97" s="133">
        <f>TRUNC((J97+K97)*(1+$M97/100),2)+0.01</f>
        <v>28.900000000000002</v>
      </c>
      <c r="P97" s="133">
        <f t="shared" si="27"/>
        <v>30.090165000000002</v>
      </c>
      <c r="Q97" s="133">
        <f t="shared" si="28"/>
        <v>19.042639999999999</v>
      </c>
      <c r="R97" s="133">
        <f t="shared" si="28"/>
        <v>462.40000000000003</v>
      </c>
      <c r="S97" s="133">
        <f t="shared" si="29"/>
        <v>481.44264000000004</v>
      </c>
      <c r="T97" s="150" t="s">
        <v>1972</v>
      </c>
      <c r="U97" s="152">
        <v>502.72</v>
      </c>
      <c r="V97" s="18"/>
      <c r="W97" s="18">
        <v>502.72</v>
      </c>
      <c r="X97" s="135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</row>
    <row r="98" spans="1:65" s="13" customFormat="1" ht="22.5" customHeight="1">
      <c r="A98" s="25" t="s">
        <v>1525</v>
      </c>
      <c r="B98" s="11" t="s">
        <v>1772</v>
      </c>
      <c r="C98" s="10" t="s">
        <v>1577</v>
      </c>
      <c r="D98" s="10" t="s">
        <v>1591</v>
      </c>
      <c r="E98" s="10" t="s">
        <v>1858</v>
      </c>
      <c r="F98" s="11" t="s">
        <v>1735</v>
      </c>
      <c r="G98" s="12">
        <v>2</v>
      </c>
      <c r="H98" s="12">
        <v>8.31</v>
      </c>
      <c r="I98" s="12">
        <v>0.86</v>
      </c>
      <c r="J98" s="12">
        <v>0.02</v>
      </c>
      <c r="K98" s="12">
        <v>7.43</v>
      </c>
      <c r="L98" s="12">
        <v>8.31</v>
      </c>
      <c r="M98" s="12">
        <v>20.58</v>
      </c>
      <c r="N98" s="133">
        <f t="shared" si="26"/>
        <v>1.1901649999999999</v>
      </c>
      <c r="O98" s="133">
        <f>TRUNC((J98+K98)*(1+$M98/100),2)</f>
        <v>8.98</v>
      </c>
      <c r="P98" s="133">
        <f t="shared" si="27"/>
        <v>10.170165000000001</v>
      </c>
      <c r="Q98" s="133">
        <f t="shared" si="28"/>
        <v>2.3803299999999998</v>
      </c>
      <c r="R98" s="133">
        <f t="shared" si="28"/>
        <v>17.96</v>
      </c>
      <c r="S98" s="133">
        <f t="shared" si="29"/>
        <v>20.340330000000002</v>
      </c>
      <c r="T98" s="150" t="s">
        <v>1972</v>
      </c>
      <c r="U98" s="152">
        <v>21.04</v>
      </c>
      <c r="V98" s="18"/>
      <c r="W98" s="18">
        <v>21.04</v>
      </c>
      <c r="X98" s="135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</row>
    <row r="99" spans="1:65" s="13" customFormat="1" ht="22.5" customHeight="1">
      <c r="A99" s="25" t="s">
        <v>1526</v>
      </c>
      <c r="B99" s="11" t="s">
        <v>1773</v>
      </c>
      <c r="C99" s="10" t="s">
        <v>1577</v>
      </c>
      <c r="D99" s="10" t="s">
        <v>1928</v>
      </c>
      <c r="E99" s="10" t="s">
        <v>1858</v>
      </c>
      <c r="F99" s="11" t="s">
        <v>1735</v>
      </c>
      <c r="G99" s="12">
        <v>1</v>
      </c>
      <c r="H99" s="12">
        <v>1475.68</v>
      </c>
      <c r="I99" s="12">
        <v>73.95</v>
      </c>
      <c r="J99" s="12">
        <v>2.1</v>
      </c>
      <c r="K99" s="12">
        <v>1399.63</v>
      </c>
      <c r="L99" s="12">
        <v>1475.68</v>
      </c>
      <c r="M99" s="12">
        <v>20.58</v>
      </c>
      <c r="N99" s="133">
        <f t="shared" si="26"/>
        <v>103.02437999999999</v>
      </c>
      <c r="O99" s="133">
        <f>TRUNC((J99+K99)*(1+$M99/100),2)+0.01</f>
        <v>1690.21</v>
      </c>
      <c r="P99" s="133">
        <f t="shared" si="27"/>
        <v>1793.2343800000001</v>
      </c>
      <c r="Q99" s="133">
        <f t="shared" si="28"/>
        <v>103.02437999999999</v>
      </c>
      <c r="R99" s="133">
        <f t="shared" si="28"/>
        <v>1690.21</v>
      </c>
      <c r="S99" s="133">
        <f t="shared" si="29"/>
        <v>1793.2343800000001</v>
      </c>
      <c r="T99" s="150" t="s">
        <v>1972</v>
      </c>
      <c r="U99" s="152">
        <v>1868.5</v>
      </c>
      <c r="V99" s="18"/>
      <c r="W99" s="18">
        <v>1868.5</v>
      </c>
      <c r="X99" s="135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</row>
    <row r="100" spans="1:65" s="13" customFormat="1" ht="22.5" customHeight="1">
      <c r="A100" s="25" t="s">
        <v>1527</v>
      </c>
      <c r="B100" s="11" t="s">
        <v>1774</v>
      </c>
      <c r="C100" s="10" t="s">
        <v>1577</v>
      </c>
      <c r="D100" s="10" t="s">
        <v>1667</v>
      </c>
      <c r="E100" s="10" t="s">
        <v>1858</v>
      </c>
      <c r="F100" s="11" t="s">
        <v>1668</v>
      </c>
      <c r="G100" s="12">
        <v>1</v>
      </c>
      <c r="H100" s="12">
        <v>1225.1600000000001</v>
      </c>
      <c r="I100" s="12">
        <v>73.95</v>
      </c>
      <c r="J100" s="12">
        <v>2.1</v>
      </c>
      <c r="K100" s="12">
        <v>1149.1099999999999</v>
      </c>
      <c r="L100" s="12">
        <v>1225.1600000000001</v>
      </c>
      <c r="M100" s="12">
        <v>20.58</v>
      </c>
      <c r="N100" s="133">
        <f t="shared" si="26"/>
        <v>103.02437999999999</v>
      </c>
      <c r="O100" s="133">
        <f>TRUNC((J100+K100)*(1+$M100/100),2)+0.01</f>
        <v>1388.1299999999999</v>
      </c>
      <c r="P100" s="133">
        <f t="shared" si="27"/>
        <v>1491.1543799999999</v>
      </c>
      <c r="Q100" s="133">
        <f t="shared" si="28"/>
        <v>103.02437999999999</v>
      </c>
      <c r="R100" s="133">
        <f t="shared" si="28"/>
        <v>1388.1299999999999</v>
      </c>
      <c r="S100" s="133">
        <f t="shared" si="29"/>
        <v>1491.1543799999999</v>
      </c>
      <c r="T100" s="150" t="s">
        <v>1972</v>
      </c>
      <c r="U100" s="152">
        <v>1551.29</v>
      </c>
      <c r="V100" s="18"/>
      <c r="W100" s="18">
        <v>1551.29</v>
      </c>
      <c r="X100" s="135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</row>
    <row r="101" spans="1:65" s="13" customFormat="1" ht="22.5" customHeight="1">
      <c r="A101" s="25" t="s">
        <v>1528</v>
      </c>
      <c r="B101" s="11" t="s">
        <v>1775</v>
      </c>
      <c r="C101" s="10" t="s">
        <v>1577</v>
      </c>
      <c r="D101" s="10" t="s">
        <v>1563</v>
      </c>
      <c r="E101" s="10" t="s">
        <v>1858</v>
      </c>
      <c r="F101" s="11" t="s">
        <v>1735</v>
      </c>
      <c r="G101" s="12">
        <v>2</v>
      </c>
      <c r="H101" s="12">
        <v>246.51</v>
      </c>
      <c r="I101" s="12">
        <v>3.72</v>
      </c>
      <c r="J101" s="12">
        <v>0.09</v>
      </c>
      <c r="K101" s="12">
        <v>242.7</v>
      </c>
      <c r="L101" s="12">
        <v>246.51</v>
      </c>
      <c r="M101" s="12">
        <v>20.58</v>
      </c>
      <c r="N101" s="133">
        <f t="shared" si="26"/>
        <v>5.1766400000000008</v>
      </c>
      <c r="O101" s="133">
        <f>TRUNC((J101+K101)*(1+$M101/100),2)</f>
        <v>292.75</v>
      </c>
      <c r="P101" s="133">
        <f t="shared" si="27"/>
        <v>297.92664000000002</v>
      </c>
      <c r="Q101" s="133">
        <f t="shared" si="28"/>
        <v>10.353280000000002</v>
      </c>
      <c r="R101" s="133">
        <f t="shared" si="28"/>
        <v>585.5</v>
      </c>
      <c r="S101" s="133">
        <f t="shared" si="29"/>
        <v>595.85328000000004</v>
      </c>
      <c r="T101" s="150" t="s">
        <v>1972</v>
      </c>
      <c r="U101" s="152">
        <v>624.26</v>
      </c>
      <c r="V101" s="18"/>
      <c r="W101" s="18">
        <v>624.26</v>
      </c>
      <c r="X101" s="135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</row>
    <row r="102" spans="1:65" s="13" customFormat="1" ht="22.5" customHeight="1">
      <c r="A102" s="25" t="s">
        <v>1529</v>
      </c>
      <c r="B102" s="11" t="s">
        <v>1776</v>
      </c>
      <c r="C102" s="10" t="s">
        <v>1577</v>
      </c>
      <c r="D102" s="10" t="s">
        <v>1639</v>
      </c>
      <c r="E102" s="10" t="s">
        <v>1858</v>
      </c>
      <c r="F102" s="11" t="s">
        <v>1735</v>
      </c>
      <c r="G102" s="12">
        <v>6</v>
      </c>
      <c r="H102" s="12">
        <v>478.78</v>
      </c>
      <c r="I102" s="12">
        <v>0.86</v>
      </c>
      <c r="J102" s="12">
        <v>0.02</v>
      </c>
      <c r="K102" s="12">
        <v>477.9</v>
      </c>
      <c r="L102" s="12">
        <v>478.78</v>
      </c>
      <c r="M102" s="12">
        <v>20.58</v>
      </c>
      <c r="N102" s="133">
        <f t="shared" si="26"/>
        <v>1.1901649999999999</v>
      </c>
      <c r="O102" s="133">
        <f>TRUNC((J102+K102)*(1+$M102/100),2)+0.01</f>
        <v>576.28</v>
      </c>
      <c r="P102" s="133">
        <f t="shared" si="27"/>
        <v>577.47016499999995</v>
      </c>
      <c r="Q102" s="133">
        <f t="shared" si="28"/>
        <v>7.1409899999999995</v>
      </c>
      <c r="R102" s="133">
        <f t="shared" si="28"/>
        <v>3457.68</v>
      </c>
      <c r="S102" s="133">
        <f t="shared" si="29"/>
        <v>3464.8209899999997</v>
      </c>
      <c r="T102" s="150" t="s">
        <v>1972</v>
      </c>
      <c r="U102" s="152">
        <v>3637.38</v>
      </c>
      <c r="V102" s="18"/>
      <c r="W102" s="18">
        <v>3637.38</v>
      </c>
      <c r="X102" s="135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</row>
    <row r="103" spans="1:65" s="13" customFormat="1" ht="22.5" customHeight="1">
      <c r="A103" s="25" t="s">
        <v>1530</v>
      </c>
      <c r="B103" s="11" t="s">
        <v>1785</v>
      </c>
      <c r="C103" s="10" t="s">
        <v>1577</v>
      </c>
      <c r="D103" s="10" t="s">
        <v>1551</v>
      </c>
      <c r="E103" s="10" t="s">
        <v>1858</v>
      </c>
      <c r="F103" s="11" t="s">
        <v>1735</v>
      </c>
      <c r="G103" s="12">
        <v>1</v>
      </c>
      <c r="H103" s="12">
        <v>214.86</v>
      </c>
      <c r="I103" s="12">
        <v>3.72</v>
      </c>
      <c r="J103" s="12">
        <v>0.09</v>
      </c>
      <c r="K103" s="12">
        <v>211.05</v>
      </c>
      <c r="L103" s="12">
        <v>214.86</v>
      </c>
      <c r="M103" s="12">
        <v>20.58</v>
      </c>
      <c r="N103" s="133">
        <f t="shared" si="26"/>
        <v>5.1766400000000008</v>
      </c>
      <c r="O103" s="133">
        <f>TRUNC((J103+K103)*(1+$M103/100),2)+0.01</f>
        <v>254.6</v>
      </c>
      <c r="P103" s="133">
        <f t="shared" si="27"/>
        <v>259.77663999999999</v>
      </c>
      <c r="Q103" s="133">
        <f t="shared" si="28"/>
        <v>5.1766400000000008</v>
      </c>
      <c r="R103" s="133">
        <f t="shared" si="28"/>
        <v>254.6</v>
      </c>
      <c r="S103" s="133">
        <f t="shared" si="29"/>
        <v>259.77663999999999</v>
      </c>
      <c r="T103" s="150" t="s">
        <v>1972</v>
      </c>
      <c r="U103" s="152">
        <v>272.05</v>
      </c>
      <c r="V103" s="18"/>
      <c r="W103" s="18">
        <v>272.05</v>
      </c>
      <c r="X103" s="135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</row>
    <row r="104" spans="1:65" s="13" customFormat="1" ht="22.5" customHeight="1">
      <c r="A104" s="25" t="s">
        <v>1533</v>
      </c>
      <c r="B104" s="11" t="s">
        <v>1786</v>
      </c>
      <c r="C104" s="10" t="s">
        <v>1577</v>
      </c>
      <c r="D104" s="10" t="s">
        <v>1605</v>
      </c>
      <c r="E104" s="10" t="s">
        <v>1858</v>
      </c>
      <c r="F104" s="11" t="s">
        <v>1735</v>
      </c>
      <c r="G104" s="12">
        <v>6</v>
      </c>
      <c r="H104" s="12">
        <v>25.15</v>
      </c>
      <c r="I104" s="12">
        <v>0.86</v>
      </c>
      <c r="J104" s="12">
        <v>0.02</v>
      </c>
      <c r="K104" s="12">
        <v>24.27</v>
      </c>
      <c r="L104" s="12">
        <v>25.15</v>
      </c>
      <c r="M104" s="12">
        <v>20.58</v>
      </c>
      <c r="N104" s="133">
        <f t="shared" si="26"/>
        <v>1.1901649999999999</v>
      </c>
      <c r="O104" s="133">
        <f>TRUNC((J104+K104)*(1+$M104/100),2)+0.01</f>
        <v>29.290000000000003</v>
      </c>
      <c r="P104" s="133">
        <f t="shared" si="27"/>
        <v>30.480165000000003</v>
      </c>
      <c r="Q104" s="133">
        <f t="shared" si="28"/>
        <v>7.1409899999999995</v>
      </c>
      <c r="R104" s="133">
        <f t="shared" si="28"/>
        <v>175.74</v>
      </c>
      <c r="S104" s="133">
        <f t="shared" si="29"/>
        <v>182.88099</v>
      </c>
      <c r="T104" s="150" t="s">
        <v>1972</v>
      </c>
      <c r="U104" s="152">
        <v>191.04</v>
      </c>
      <c r="V104" s="18"/>
      <c r="W104" s="18">
        <v>191.04</v>
      </c>
      <c r="X104" s="135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</row>
    <row r="105" spans="1:65" s="13" customFormat="1" ht="22.5" customHeight="1">
      <c r="A105" s="25" t="s">
        <v>1545</v>
      </c>
      <c r="B105" s="11" t="s">
        <v>1787</v>
      </c>
      <c r="C105" s="10" t="s">
        <v>1577</v>
      </c>
      <c r="D105" s="10" t="s">
        <v>1846</v>
      </c>
      <c r="E105" s="10" t="s">
        <v>1858</v>
      </c>
      <c r="F105" s="11" t="s">
        <v>1735</v>
      </c>
      <c r="G105" s="12">
        <v>12</v>
      </c>
      <c r="H105" s="12">
        <v>34.1</v>
      </c>
      <c r="I105" s="12">
        <v>0.86</v>
      </c>
      <c r="J105" s="12">
        <v>0.02</v>
      </c>
      <c r="K105" s="12">
        <v>33.22</v>
      </c>
      <c r="L105" s="12">
        <v>34.1</v>
      </c>
      <c r="M105" s="12">
        <v>20.58</v>
      </c>
      <c r="N105" s="133">
        <f t="shared" si="26"/>
        <v>1.1901649999999999</v>
      </c>
      <c r="O105" s="133">
        <f>TRUNC((J105+K105)*(1+$M105/100),2)+0.01</f>
        <v>40.089999999999996</v>
      </c>
      <c r="P105" s="133">
        <f t="shared" si="27"/>
        <v>41.280164999999997</v>
      </c>
      <c r="Q105" s="133">
        <f t="shared" si="28"/>
        <v>14.281979999999999</v>
      </c>
      <c r="R105" s="133">
        <f t="shared" si="28"/>
        <v>481.07999999999993</v>
      </c>
      <c r="S105" s="133">
        <f t="shared" si="29"/>
        <v>495.3619799999999</v>
      </c>
      <c r="T105" s="150" t="s">
        <v>1972</v>
      </c>
      <c r="U105" s="152">
        <v>518.04</v>
      </c>
      <c r="V105" s="18"/>
      <c r="W105" s="18">
        <v>518.04</v>
      </c>
      <c r="X105" s="135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</row>
    <row r="106" spans="1:65" s="13" customFormat="1" ht="37.5" customHeight="1">
      <c r="A106" s="25" t="s">
        <v>1546</v>
      </c>
      <c r="B106" s="11" t="s">
        <v>1788</v>
      </c>
      <c r="C106" s="10" t="s">
        <v>1577</v>
      </c>
      <c r="D106" s="10" t="s">
        <v>1741</v>
      </c>
      <c r="E106" s="10" t="s">
        <v>1858</v>
      </c>
      <c r="F106" s="11" t="s">
        <v>1735</v>
      </c>
      <c r="G106" s="12">
        <v>12</v>
      </c>
      <c r="H106" s="12">
        <v>109.47</v>
      </c>
      <c r="I106" s="12">
        <v>0.37</v>
      </c>
      <c r="J106" s="12">
        <v>0</v>
      </c>
      <c r="K106" s="12">
        <v>109.1</v>
      </c>
      <c r="L106" s="12">
        <v>109.47</v>
      </c>
      <c r="M106" s="12">
        <v>20.58</v>
      </c>
      <c r="N106" s="133">
        <f t="shared" si="26"/>
        <v>0.50841999999999998</v>
      </c>
      <c r="O106" s="133">
        <f>TRUNC((J106+K106)*(1+$M106/100),2)+0.01</f>
        <v>131.56</v>
      </c>
      <c r="P106" s="133">
        <f t="shared" si="27"/>
        <v>132.06842</v>
      </c>
      <c r="Q106" s="133">
        <f t="shared" si="28"/>
        <v>6.1010399999999994</v>
      </c>
      <c r="R106" s="133">
        <f t="shared" si="28"/>
        <v>1578.72</v>
      </c>
      <c r="S106" s="133">
        <f t="shared" si="29"/>
        <v>1584.82104</v>
      </c>
      <c r="T106" s="150" t="s">
        <v>1972</v>
      </c>
      <c r="U106" s="152">
        <v>1663.32</v>
      </c>
      <c r="V106" s="18"/>
      <c r="W106" s="18">
        <v>1663.32</v>
      </c>
      <c r="X106" s="135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</row>
    <row r="107" spans="1:65" s="13" customFormat="1" ht="22.5" customHeight="1">
      <c r="A107" s="25" t="s">
        <v>1548</v>
      </c>
      <c r="B107" s="11" t="s">
        <v>1790</v>
      </c>
      <c r="C107" s="10" t="s">
        <v>1577</v>
      </c>
      <c r="D107" s="10" t="s">
        <v>1676</v>
      </c>
      <c r="E107" s="10" t="s">
        <v>1858</v>
      </c>
      <c r="F107" s="11" t="s">
        <v>1735</v>
      </c>
      <c r="G107" s="12">
        <v>1</v>
      </c>
      <c r="H107" s="12">
        <v>1645.48</v>
      </c>
      <c r="I107" s="12">
        <v>0.37</v>
      </c>
      <c r="J107" s="12">
        <v>0</v>
      </c>
      <c r="K107" s="12">
        <v>1645.11</v>
      </c>
      <c r="L107" s="12">
        <v>1645.48</v>
      </c>
      <c r="M107" s="12">
        <v>20.58</v>
      </c>
      <c r="N107" s="133">
        <f t="shared" si="26"/>
        <v>0.50841999999999998</v>
      </c>
      <c r="O107" s="133">
        <f>TRUNC((J107+K107)*(1+$M107/100),2)</f>
        <v>1983.67</v>
      </c>
      <c r="P107" s="133">
        <f t="shared" si="27"/>
        <v>1984.17842</v>
      </c>
      <c r="Q107" s="133">
        <f t="shared" si="28"/>
        <v>0.50841999999999998</v>
      </c>
      <c r="R107" s="133">
        <f t="shared" si="28"/>
        <v>1983.67</v>
      </c>
      <c r="S107" s="133">
        <f t="shared" si="29"/>
        <v>1984.17842</v>
      </c>
      <c r="T107" s="150" t="s">
        <v>1972</v>
      </c>
      <c r="U107" s="152">
        <v>2083.5</v>
      </c>
      <c r="V107" s="18"/>
      <c r="W107" s="18">
        <v>2083.5</v>
      </c>
      <c r="X107" s="135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</row>
    <row r="108" spans="1:65" s="111" customFormat="1" ht="13.5" customHeight="1">
      <c r="A108" s="102" t="s">
        <v>1708</v>
      </c>
      <c r="B108" s="103"/>
      <c r="C108" s="104"/>
      <c r="D108" s="104" t="s">
        <v>1936</v>
      </c>
      <c r="E108" s="104"/>
      <c r="F108" s="104"/>
      <c r="G108" s="105"/>
      <c r="H108" s="105"/>
      <c r="I108" s="105"/>
      <c r="J108" s="105"/>
      <c r="K108" s="105"/>
      <c r="L108" s="105"/>
      <c r="M108" s="105"/>
      <c r="N108" s="105"/>
      <c r="O108" s="105"/>
      <c r="P108" s="105"/>
      <c r="Q108" s="105"/>
      <c r="R108" s="105"/>
      <c r="S108" s="105">
        <f>SUM(S109:S110)</f>
        <v>3353.7663199999997</v>
      </c>
      <c r="T108" s="106"/>
      <c r="U108" s="107"/>
      <c r="V108" s="110"/>
      <c r="W108" s="110">
        <v>3339.13</v>
      </c>
      <c r="X108" s="135">
        <f>S108-W108</f>
        <v>14.636319999999614</v>
      </c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  <c r="BH108" s="110"/>
      <c r="BI108" s="110"/>
      <c r="BJ108" s="110"/>
      <c r="BK108" s="110"/>
      <c r="BL108" s="110"/>
      <c r="BM108" s="110"/>
    </row>
    <row r="109" spans="1:65" s="13" customFormat="1" ht="21" customHeight="1">
      <c r="A109" s="25" t="s">
        <v>1798</v>
      </c>
      <c r="B109" s="11" t="s">
        <v>1689</v>
      </c>
      <c r="C109" s="10" t="s">
        <v>1646</v>
      </c>
      <c r="D109" s="10" t="s">
        <v>1916</v>
      </c>
      <c r="E109" s="10" t="s">
        <v>1634</v>
      </c>
      <c r="F109" s="11" t="s">
        <v>1680</v>
      </c>
      <c r="G109" s="12">
        <v>6</v>
      </c>
      <c r="H109" s="12">
        <v>329.74</v>
      </c>
      <c r="I109" s="12">
        <v>143.16</v>
      </c>
      <c r="J109" s="12">
        <v>4.07</v>
      </c>
      <c r="K109" s="12">
        <v>182.51</v>
      </c>
      <c r="L109" s="12">
        <v>329.74</v>
      </c>
      <c r="M109" s="12">
        <v>20.58</v>
      </c>
      <c r="N109" s="133">
        <f>TRUNC(I109*(1+$M109/100),2)*$P$165</f>
        <v>199.46241000000001</v>
      </c>
      <c r="O109" s="133">
        <f>TRUNC((J109+K109)*(1+$M109/100),2)+0.01</f>
        <v>224.98</v>
      </c>
      <c r="P109" s="133">
        <f>N109+O109</f>
        <v>424.44241</v>
      </c>
      <c r="Q109" s="133">
        <f>$G109*N109</f>
        <v>1196.7744600000001</v>
      </c>
      <c r="R109" s="133">
        <f>$G109*O109</f>
        <v>1349.8799999999999</v>
      </c>
      <c r="S109" s="133">
        <f>Q109+R109</f>
        <v>2546.6544599999997</v>
      </c>
      <c r="T109" s="150" t="s">
        <v>1972</v>
      </c>
      <c r="U109" s="152">
        <v>2505.06</v>
      </c>
      <c r="V109" s="18"/>
      <c r="W109" s="18">
        <v>2505.06</v>
      </c>
      <c r="X109" s="135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</row>
    <row r="110" spans="1:65" s="13" customFormat="1" ht="21.75" customHeight="1">
      <c r="A110" s="25" t="s">
        <v>1800</v>
      </c>
      <c r="B110" s="11" t="s">
        <v>1611</v>
      </c>
      <c r="C110" s="10" t="s">
        <v>1646</v>
      </c>
      <c r="D110" s="10" t="s">
        <v>1797</v>
      </c>
      <c r="E110" s="10" t="s">
        <v>1821</v>
      </c>
      <c r="F110" s="11" t="s">
        <v>1735</v>
      </c>
      <c r="G110" s="12">
        <v>1</v>
      </c>
      <c r="H110" s="12">
        <v>658.72</v>
      </c>
      <c r="I110" s="12">
        <v>68.44</v>
      </c>
      <c r="J110" s="12">
        <v>1.97</v>
      </c>
      <c r="K110" s="12">
        <v>588.30999999999995</v>
      </c>
      <c r="L110" s="12">
        <v>658.72</v>
      </c>
      <c r="M110" s="12">
        <v>20.58</v>
      </c>
      <c r="N110" s="133">
        <f>TRUNC(I110*(1+$M110/100),2)*$P$165</f>
        <v>95.351859999999988</v>
      </c>
      <c r="O110" s="133">
        <f>TRUNC((J110+K110)*(1+$M110/100),2)+0.01</f>
        <v>711.76</v>
      </c>
      <c r="P110" s="133">
        <f>N110+O110</f>
        <v>807.11185999999998</v>
      </c>
      <c r="Q110" s="133">
        <f>$G110*N110</f>
        <v>95.351859999999988</v>
      </c>
      <c r="R110" s="133">
        <f>$G110*O110</f>
        <v>711.76</v>
      </c>
      <c r="S110" s="133">
        <f>Q110+R110</f>
        <v>807.11185999999998</v>
      </c>
      <c r="T110" s="150" t="s">
        <v>1972</v>
      </c>
      <c r="U110" s="152">
        <v>834.07</v>
      </c>
      <c r="V110" s="18"/>
      <c r="W110" s="18">
        <v>834.07</v>
      </c>
      <c r="X110" s="135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</row>
    <row r="111" spans="1:65" s="111" customFormat="1" ht="16.5" customHeight="1">
      <c r="A111" s="102" t="s">
        <v>1709</v>
      </c>
      <c r="B111" s="103"/>
      <c r="C111" s="104"/>
      <c r="D111" s="104" t="s">
        <v>1894</v>
      </c>
      <c r="E111" s="104"/>
      <c r="F111" s="104"/>
      <c r="G111" s="105"/>
      <c r="H111" s="105"/>
      <c r="I111" s="105"/>
      <c r="J111" s="105"/>
      <c r="K111" s="105"/>
      <c r="L111" s="105"/>
      <c r="M111" s="105"/>
      <c r="N111" s="105"/>
      <c r="O111" s="105"/>
      <c r="P111" s="105"/>
      <c r="Q111" s="105"/>
      <c r="R111" s="105"/>
      <c r="S111" s="105">
        <f>SUM(S112:S113)</f>
        <v>2829.6880499999997</v>
      </c>
      <c r="T111" s="106"/>
      <c r="U111" s="107"/>
      <c r="V111" s="110"/>
      <c r="W111" s="110">
        <v>2808.75</v>
      </c>
      <c r="X111" s="135">
        <f>S111-W111</f>
        <v>20.938049999999748</v>
      </c>
      <c r="Y111" s="110"/>
      <c r="Z111" s="110"/>
      <c r="AA111" s="110"/>
      <c r="AB111" s="110"/>
      <c r="AC111" s="110"/>
      <c r="AD111" s="110"/>
      <c r="AE111" s="110"/>
      <c r="AF111" s="110"/>
      <c r="AG111" s="110"/>
      <c r="AH111" s="110"/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  <c r="AZ111" s="110"/>
      <c r="BA111" s="110"/>
      <c r="BB111" s="110"/>
      <c r="BC111" s="110"/>
      <c r="BD111" s="110"/>
      <c r="BE111" s="110"/>
      <c r="BF111" s="110"/>
      <c r="BG111" s="110"/>
      <c r="BH111" s="110"/>
      <c r="BI111" s="110"/>
      <c r="BJ111" s="110"/>
      <c r="BK111" s="110"/>
      <c r="BL111" s="110"/>
      <c r="BM111" s="110"/>
    </row>
    <row r="112" spans="1:65" s="13" customFormat="1" ht="30" customHeight="1">
      <c r="A112" s="25" t="s">
        <v>1738</v>
      </c>
      <c r="B112" s="11" t="s">
        <v>1706</v>
      </c>
      <c r="C112" s="10" t="s">
        <v>1646</v>
      </c>
      <c r="D112" s="10" t="s">
        <v>1705</v>
      </c>
      <c r="E112" s="10" t="s">
        <v>1821</v>
      </c>
      <c r="F112" s="11" t="s">
        <v>1586</v>
      </c>
      <c r="G112" s="12">
        <v>300</v>
      </c>
      <c r="H112" s="12">
        <v>3.99</v>
      </c>
      <c r="I112" s="12">
        <v>0.65</v>
      </c>
      <c r="J112" s="12">
        <v>0</v>
      </c>
      <c r="K112" s="12">
        <v>3.34</v>
      </c>
      <c r="L112" s="12">
        <v>3.99</v>
      </c>
      <c r="M112" s="12">
        <v>20.58</v>
      </c>
      <c r="N112" s="133">
        <f>TRUNC(I112*(1+$M112/100),2)*$P$165</f>
        <v>0.90129000000000004</v>
      </c>
      <c r="O112" s="133">
        <f>TRUNC((J112+K112)*(1+$M112/100),2)+0.01</f>
        <v>4.0299999999999994</v>
      </c>
      <c r="P112" s="133">
        <f>N112+O112</f>
        <v>4.9312899999999997</v>
      </c>
      <c r="Q112" s="133">
        <f>$G112*N112</f>
        <v>270.387</v>
      </c>
      <c r="R112" s="133">
        <f>$G112*O112</f>
        <v>1208.9999999999998</v>
      </c>
      <c r="S112" s="133">
        <f>Q112+R112</f>
        <v>1479.3869999999997</v>
      </c>
      <c r="T112" s="150" t="s">
        <v>1972</v>
      </c>
      <c r="U112" s="152">
        <v>1515</v>
      </c>
      <c r="V112" s="18"/>
      <c r="W112" s="18">
        <v>1515</v>
      </c>
      <c r="X112" s="135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</row>
    <row r="113" spans="1:65" s="13" customFormat="1" ht="22.5" customHeight="1">
      <c r="A113" s="25" t="s">
        <v>1739</v>
      </c>
      <c r="B113" s="11" t="s">
        <v>1848</v>
      </c>
      <c r="C113" s="10" t="s">
        <v>1646</v>
      </c>
      <c r="D113" s="10" t="s">
        <v>1867</v>
      </c>
      <c r="E113" s="10" t="s">
        <v>1721</v>
      </c>
      <c r="F113" s="11" t="s">
        <v>1735</v>
      </c>
      <c r="G113" s="12">
        <v>15</v>
      </c>
      <c r="H113" s="12">
        <v>68.12</v>
      </c>
      <c r="I113" s="12">
        <v>42.08</v>
      </c>
      <c r="J113" s="12">
        <v>1.2</v>
      </c>
      <c r="K113" s="12">
        <v>24.84</v>
      </c>
      <c r="L113" s="12">
        <v>68.12</v>
      </c>
      <c r="M113" s="12">
        <v>20.58</v>
      </c>
      <c r="N113" s="133">
        <f>TRUNC(I113*(1+$M113/100),2)*$P$165</f>
        <v>58.630070000000003</v>
      </c>
      <c r="O113" s="133">
        <f>TRUNC((J113+K113)*(1+$M113/100),2)</f>
        <v>31.39</v>
      </c>
      <c r="P113" s="133">
        <f>N113+O113</f>
        <v>90.020070000000004</v>
      </c>
      <c r="Q113" s="133">
        <f>$G113*N113</f>
        <v>879.45105000000001</v>
      </c>
      <c r="R113" s="133">
        <f>$G113*O113</f>
        <v>470.85</v>
      </c>
      <c r="S113" s="133">
        <f>Q113+R113</f>
        <v>1350.30105</v>
      </c>
      <c r="T113" s="150" t="s">
        <v>1972</v>
      </c>
      <c r="U113" s="152">
        <v>1293.75</v>
      </c>
      <c r="V113" s="18"/>
      <c r="W113" s="18">
        <v>1293.75</v>
      </c>
      <c r="X113" s="135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</row>
    <row r="114" spans="1:65" s="111" customFormat="1" ht="15.75" customHeight="1">
      <c r="A114" s="102" t="s">
        <v>1711</v>
      </c>
      <c r="B114" s="103"/>
      <c r="C114" s="104"/>
      <c r="D114" s="104" t="s">
        <v>1736</v>
      </c>
      <c r="E114" s="104"/>
      <c r="F114" s="104"/>
      <c r="G114" s="105"/>
      <c r="H114" s="105"/>
      <c r="I114" s="105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>
        <f>SUM(S115:S119)</f>
        <v>2451.7374099999997</v>
      </c>
      <c r="T114" s="106"/>
      <c r="U114" s="107"/>
      <c r="V114" s="110"/>
      <c r="W114" s="110">
        <v>2482.66</v>
      </c>
      <c r="X114" s="135">
        <f>S114-W114</f>
        <v>-30.922590000000127</v>
      </c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  <c r="BI114" s="110"/>
      <c r="BJ114" s="110"/>
      <c r="BK114" s="110"/>
      <c r="BL114" s="110"/>
      <c r="BM114" s="110"/>
    </row>
    <row r="115" spans="1:65" s="13" customFormat="1" ht="22.5" customHeight="1">
      <c r="A115" s="25" t="s">
        <v>1683</v>
      </c>
      <c r="B115" s="11" t="s">
        <v>1734</v>
      </c>
      <c r="C115" s="10" t="s">
        <v>1674</v>
      </c>
      <c r="D115" s="10" t="s">
        <v>1629</v>
      </c>
      <c r="E115" s="10" t="s">
        <v>1935</v>
      </c>
      <c r="F115" s="11" t="s">
        <v>1735</v>
      </c>
      <c r="G115" s="12">
        <v>2</v>
      </c>
      <c r="H115" s="12">
        <v>88.71</v>
      </c>
      <c r="I115" s="12">
        <v>52.56</v>
      </c>
      <c r="J115" s="12">
        <v>1.31</v>
      </c>
      <c r="K115" s="12">
        <v>34.840000000000003</v>
      </c>
      <c r="L115" s="12">
        <v>88.71</v>
      </c>
      <c r="M115" s="12">
        <v>20.58</v>
      </c>
      <c r="N115" s="133">
        <f>TRUNC(I115*(1+$M115/100),2)*$P$165</f>
        <v>73.224035000000001</v>
      </c>
      <c r="O115" s="133">
        <f>TRUNC((J115+K115)*(1+$M115/100),2)</f>
        <v>43.58</v>
      </c>
      <c r="P115" s="133">
        <f>N115+O115</f>
        <v>116.804035</v>
      </c>
      <c r="Q115" s="133">
        <f t="shared" ref="Q115:R119" si="30">$G115*N115</f>
        <v>146.44807</v>
      </c>
      <c r="R115" s="133">
        <f t="shared" si="30"/>
        <v>87.16</v>
      </c>
      <c r="S115" s="133">
        <f>Q115+R115</f>
        <v>233.60807</v>
      </c>
      <c r="T115" s="23" t="s">
        <v>1975</v>
      </c>
      <c r="U115" s="26">
        <v>0</v>
      </c>
      <c r="V115" s="18"/>
      <c r="W115" s="18">
        <v>224.64</v>
      </c>
      <c r="X115" s="135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</row>
    <row r="116" spans="1:65" s="13" customFormat="1" ht="22.5" customHeight="1">
      <c r="A116" s="25" t="s">
        <v>1684</v>
      </c>
      <c r="B116" s="11" t="s">
        <v>1766</v>
      </c>
      <c r="C116" s="10" t="s">
        <v>1577</v>
      </c>
      <c r="D116" s="10" t="s">
        <v>1732</v>
      </c>
      <c r="E116" s="10" t="s">
        <v>1935</v>
      </c>
      <c r="F116" s="11" t="s">
        <v>1701</v>
      </c>
      <c r="G116" s="12">
        <v>1</v>
      </c>
      <c r="H116" s="12">
        <v>639.95000000000005</v>
      </c>
      <c r="I116" s="12">
        <v>59.49</v>
      </c>
      <c r="J116" s="12">
        <v>1.62</v>
      </c>
      <c r="K116" s="12">
        <v>578.84</v>
      </c>
      <c r="L116" s="12">
        <v>639.95000000000005</v>
      </c>
      <c r="M116" s="12">
        <v>20.58</v>
      </c>
      <c r="N116" s="133">
        <f>TRUNC(I116*(1+$M116/100),2)*$P$165</f>
        <v>82.884015000000005</v>
      </c>
      <c r="O116" s="133">
        <f>TRUNC((J116+K116)*(1+$M116/100),2)</f>
        <v>699.91</v>
      </c>
      <c r="P116" s="133">
        <f>N116+O116</f>
        <v>782.79401499999994</v>
      </c>
      <c r="Q116" s="133">
        <f t="shared" si="30"/>
        <v>82.884015000000005</v>
      </c>
      <c r="R116" s="133">
        <f t="shared" si="30"/>
        <v>699.91</v>
      </c>
      <c r="S116" s="133">
        <f>Q116+R116</f>
        <v>782.79401499999994</v>
      </c>
      <c r="T116" s="23" t="s">
        <v>1975</v>
      </c>
      <c r="U116" s="26">
        <v>0</v>
      </c>
      <c r="V116" s="18"/>
      <c r="W116" s="18">
        <v>810.3</v>
      </c>
      <c r="X116" s="135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</row>
    <row r="117" spans="1:65" s="13" customFormat="1" ht="22.5" customHeight="1">
      <c r="A117" s="25" t="s">
        <v>1685</v>
      </c>
      <c r="B117" s="11" t="s">
        <v>1795</v>
      </c>
      <c r="C117" s="10" t="s">
        <v>1577</v>
      </c>
      <c r="D117" s="10" t="s">
        <v>1874</v>
      </c>
      <c r="E117" s="10" t="s">
        <v>1935</v>
      </c>
      <c r="F117" s="11" t="s">
        <v>1735</v>
      </c>
      <c r="G117" s="12">
        <v>1</v>
      </c>
      <c r="H117" s="12">
        <v>628.70000000000005</v>
      </c>
      <c r="I117" s="12">
        <v>33.15</v>
      </c>
      <c r="J117" s="12">
        <v>0.86</v>
      </c>
      <c r="K117" s="12">
        <v>594.69000000000005</v>
      </c>
      <c r="L117" s="12">
        <v>628.70000000000005</v>
      </c>
      <c r="M117" s="12">
        <v>20.58</v>
      </c>
      <c r="N117" s="133">
        <f>TRUNC(I117*(1+$M117/100),2)*$P$165</f>
        <v>46.185334999999995</v>
      </c>
      <c r="O117" s="133">
        <f>TRUNC((J117+K117)*(1+$M117/100),2)+0.01</f>
        <v>718.12</v>
      </c>
      <c r="P117" s="133">
        <f>N117+O117</f>
        <v>764.30533500000001</v>
      </c>
      <c r="Q117" s="133">
        <f t="shared" si="30"/>
        <v>46.185334999999995</v>
      </c>
      <c r="R117" s="133">
        <f t="shared" si="30"/>
        <v>718.12</v>
      </c>
      <c r="S117" s="133">
        <f>Q117+R117</f>
        <v>764.30533500000001</v>
      </c>
      <c r="T117" s="23" t="s">
        <v>1975</v>
      </c>
      <c r="U117" s="26">
        <v>0</v>
      </c>
      <c r="V117" s="18"/>
      <c r="W117" s="18">
        <v>796.05</v>
      </c>
      <c r="X117" s="135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</row>
    <row r="118" spans="1:65" s="13" customFormat="1" ht="22.5" customHeight="1">
      <c r="A118" s="25" t="s">
        <v>1686</v>
      </c>
      <c r="B118" s="11" t="s">
        <v>1666</v>
      </c>
      <c r="C118" s="10" t="s">
        <v>1674</v>
      </c>
      <c r="D118" s="10" t="s">
        <v>1900</v>
      </c>
      <c r="E118" s="10" t="s">
        <v>1935</v>
      </c>
      <c r="F118" s="11" t="s">
        <v>1586</v>
      </c>
      <c r="G118" s="12">
        <v>6</v>
      </c>
      <c r="H118" s="12">
        <v>22.58</v>
      </c>
      <c r="I118" s="12">
        <v>17.350000000000001</v>
      </c>
      <c r="J118" s="12">
        <v>0.92</v>
      </c>
      <c r="K118" s="12">
        <v>4.3099999999999996</v>
      </c>
      <c r="L118" s="12">
        <v>22.58</v>
      </c>
      <c r="M118" s="12">
        <v>20.58</v>
      </c>
      <c r="N118" s="133">
        <f>TRUNC(I118*(1+$M118/100),2)*$P$165</f>
        <v>24.173060000000003</v>
      </c>
      <c r="O118" s="133">
        <f>TRUNC((J118+K118)*(1+$M118/100),2)+0.01</f>
        <v>6.31</v>
      </c>
      <c r="P118" s="133">
        <f>N118+O118</f>
        <v>30.483060000000002</v>
      </c>
      <c r="Q118" s="133">
        <f t="shared" si="30"/>
        <v>145.03836000000001</v>
      </c>
      <c r="R118" s="133">
        <f t="shared" si="30"/>
        <v>37.86</v>
      </c>
      <c r="S118" s="133">
        <f>Q118+R118</f>
        <v>182.89836000000003</v>
      </c>
      <c r="T118" s="23" t="s">
        <v>1975</v>
      </c>
      <c r="U118" s="26">
        <v>0</v>
      </c>
      <c r="V118" s="18"/>
      <c r="W118" s="18">
        <v>171.54</v>
      </c>
      <c r="X118" s="135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</row>
    <row r="119" spans="1:65" s="13" customFormat="1" ht="22.5" customHeight="1">
      <c r="A119" s="25" t="s">
        <v>1688</v>
      </c>
      <c r="B119" s="11" t="s">
        <v>1555</v>
      </c>
      <c r="C119" s="10" t="s">
        <v>1674</v>
      </c>
      <c r="D119" s="10" t="s">
        <v>1722</v>
      </c>
      <c r="E119" s="10" t="s">
        <v>1935</v>
      </c>
      <c r="F119" s="11" t="s">
        <v>1586</v>
      </c>
      <c r="G119" s="12">
        <v>7</v>
      </c>
      <c r="H119" s="12">
        <v>54.17</v>
      </c>
      <c r="I119" s="12">
        <v>23.54</v>
      </c>
      <c r="J119" s="12">
        <v>0.53</v>
      </c>
      <c r="K119" s="12">
        <v>30.1</v>
      </c>
      <c r="L119" s="12">
        <v>54.17</v>
      </c>
      <c r="M119" s="12">
        <v>20.58</v>
      </c>
      <c r="N119" s="133">
        <f>TRUNC(I119*(1+$M119/100),2)*$P$165</f>
        <v>32.793089999999999</v>
      </c>
      <c r="O119" s="133">
        <f>TRUNC((J119+K119)*(1+$M119/100),2)+0.01</f>
        <v>36.94</v>
      </c>
      <c r="P119" s="133">
        <f>N119+O119</f>
        <v>69.733090000000004</v>
      </c>
      <c r="Q119" s="133">
        <f t="shared" si="30"/>
        <v>229.55162999999999</v>
      </c>
      <c r="R119" s="133">
        <f t="shared" si="30"/>
        <v>258.58</v>
      </c>
      <c r="S119" s="133">
        <f>Q119+R119</f>
        <v>488.13162999999997</v>
      </c>
      <c r="T119" s="23" t="s">
        <v>1975</v>
      </c>
      <c r="U119" s="26">
        <v>0</v>
      </c>
      <c r="V119" s="18"/>
      <c r="W119" s="18">
        <v>480.13</v>
      </c>
      <c r="X119" s="135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</row>
    <row r="120" spans="1:65" s="111" customFormat="1" ht="15.75" customHeight="1">
      <c r="A120" s="102" t="s">
        <v>1712</v>
      </c>
      <c r="B120" s="103"/>
      <c r="C120" s="104"/>
      <c r="D120" s="104" t="s">
        <v>1645</v>
      </c>
      <c r="E120" s="104"/>
      <c r="F120" s="104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5"/>
      <c r="R120" s="105"/>
      <c r="S120" s="105">
        <f>SUM(S121)</f>
        <v>1278.1400000000001</v>
      </c>
      <c r="T120" s="106"/>
      <c r="U120" s="107"/>
      <c r="V120" s="110"/>
      <c r="W120" s="110">
        <v>1342.17</v>
      </c>
      <c r="X120" s="135">
        <f>S120-W120</f>
        <v>-64.029999999999973</v>
      </c>
      <c r="Y120" s="110"/>
      <c r="Z120" s="110"/>
      <c r="AA120" s="110"/>
      <c r="AB120" s="110"/>
      <c r="AC120" s="110"/>
      <c r="AD120" s="110"/>
      <c r="AE120" s="110"/>
      <c r="AF120" s="110"/>
      <c r="AG120" s="110"/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  <c r="AZ120" s="110"/>
      <c r="BA120" s="110"/>
      <c r="BB120" s="110"/>
      <c r="BC120" s="110"/>
      <c r="BD120" s="110"/>
      <c r="BE120" s="110"/>
      <c r="BF120" s="110"/>
      <c r="BG120" s="110"/>
      <c r="BH120" s="110"/>
      <c r="BI120" s="110"/>
      <c r="BJ120" s="110"/>
      <c r="BK120" s="110"/>
      <c r="BL120" s="110"/>
      <c r="BM120" s="110"/>
    </row>
    <row r="121" spans="1:65" s="13" customFormat="1" ht="22.5" customHeight="1">
      <c r="A121" s="25" t="s">
        <v>1640</v>
      </c>
      <c r="B121" s="11" t="s">
        <v>1767</v>
      </c>
      <c r="C121" s="10" t="s">
        <v>1577</v>
      </c>
      <c r="D121" s="10" t="s">
        <v>1847</v>
      </c>
      <c r="E121" s="10" t="s">
        <v>1670</v>
      </c>
      <c r="F121" s="11" t="s">
        <v>1735</v>
      </c>
      <c r="G121" s="12">
        <v>1</v>
      </c>
      <c r="H121" s="12">
        <v>1060</v>
      </c>
      <c r="I121" s="12">
        <v>0</v>
      </c>
      <c r="J121" s="12">
        <v>0</v>
      </c>
      <c r="K121" s="12">
        <v>1060</v>
      </c>
      <c r="L121" s="12">
        <v>1060</v>
      </c>
      <c r="M121" s="12">
        <v>20.58</v>
      </c>
      <c r="N121" s="133">
        <f>TRUNC(I121*(1+$M121/100),2)*$P$165</f>
        <v>0</v>
      </c>
      <c r="O121" s="133">
        <f>TRUNC((J121+K121)*(1+$M121/100),2)</f>
        <v>1278.1400000000001</v>
      </c>
      <c r="P121" s="133">
        <f>N121+O121</f>
        <v>1278.1400000000001</v>
      </c>
      <c r="Q121" s="133">
        <f>$G121*N121</f>
        <v>0</v>
      </c>
      <c r="R121" s="133">
        <f>$G121*O121</f>
        <v>1278.1400000000001</v>
      </c>
      <c r="S121" s="133">
        <f>Q121+R121</f>
        <v>1278.1400000000001</v>
      </c>
      <c r="T121" s="150" t="s">
        <v>1972</v>
      </c>
      <c r="U121" s="152">
        <v>1342.17</v>
      </c>
      <c r="V121" s="18"/>
      <c r="W121" s="18">
        <v>1342.17</v>
      </c>
      <c r="X121" s="135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</row>
    <row r="122" spans="1:65" s="111" customFormat="1" ht="15.75" customHeight="1">
      <c r="A122" s="102" t="s">
        <v>1714</v>
      </c>
      <c r="B122" s="103"/>
      <c r="C122" s="104"/>
      <c r="D122" s="104" t="s">
        <v>1908</v>
      </c>
      <c r="E122" s="104"/>
      <c r="F122" s="104"/>
      <c r="G122" s="105"/>
      <c r="H122" s="105"/>
      <c r="I122" s="105"/>
      <c r="J122" s="105"/>
      <c r="K122" s="105"/>
      <c r="L122" s="105"/>
      <c r="M122" s="105"/>
      <c r="N122" s="105"/>
      <c r="O122" s="105"/>
      <c r="P122" s="105"/>
      <c r="Q122" s="105"/>
      <c r="R122" s="105"/>
      <c r="S122" s="105">
        <f>SUM(S123:S130)</f>
        <v>7346.0106183499993</v>
      </c>
      <c r="T122" s="106"/>
      <c r="U122" s="107"/>
      <c r="V122" s="110"/>
      <c r="W122" s="110">
        <v>7703.71</v>
      </c>
      <c r="X122" s="135">
        <f>S122-W122</f>
        <v>-357.69938165000076</v>
      </c>
      <c r="Y122" s="110"/>
      <c r="Z122" s="110"/>
      <c r="AA122" s="110"/>
      <c r="AB122" s="110"/>
      <c r="AC122" s="110"/>
      <c r="AD122" s="110"/>
      <c r="AE122" s="110"/>
      <c r="AF122" s="110"/>
      <c r="AG122" s="110"/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  <c r="AZ122" s="110"/>
      <c r="BA122" s="110"/>
      <c r="BB122" s="110"/>
      <c r="BC122" s="110"/>
      <c r="BD122" s="110"/>
      <c r="BE122" s="110"/>
      <c r="BF122" s="110"/>
      <c r="BG122" s="110"/>
      <c r="BH122" s="110"/>
      <c r="BI122" s="110"/>
      <c r="BJ122" s="110"/>
      <c r="BK122" s="110"/>
      <c r="BL122" s="110"/>
      <c r="BM122" s="110"/>
    </row>
    <row r="123" spans="1:65" s="13" customFormat="1" ht="22.5" customHeight="1">
      <c r="A123" s="25" t="s">
        <v>1593</v>
      </c>
      <c r="B123" s="11" t="s">
        <v>1811</v>
      </c>
      <c r="C123" s="10" t="s">
        <v>1577</v>
      </c>
      <c r="D123" s="10" t="s">
        <v>1630</v>
      </c>
      <c r="E123" s="10" t="s">
        <v>1572</v>
      </c>
      <c r="F123" s="11" t="s">
        <v>1735</v>
      </c>
      <c r="G123" s="12">
        <v>3</v>
      </c>
      <c r="H123" s="12">
        <v>1004.26</v>
      </c>
      <c r="I123" s="112">
        <v>2.96</v>
      </c>
      <c r="J123" s="112">
        <v>0.08</v>
      </c>
      <c r="K123" s="112">
        <v>1001.22</v>
      </c>
      <c r="L123" s="112">
        <v>1004.26</v>
      </c>
      <c r="M123" s="12">
        <v>20.58</v>
      </c>
      <c r="N123" s="133">
        <f t="shared" ref="N123:N130" si="31">TRUNC(I123*(1+$M123/100),2)*$P$165</f>
        <v>4.1135799999999998</v>
      </c>
      <c r="O123" s="133">
        <f>TRUNC((J123+K123)*(1+$M123/100),2)+0.01</f>
        <v>1207.3699999999999</v>
      </c>
      <c r="P123" s="133">
        <f t="shared" ref="P123:P130" si="32">N123+O123</f>
        <v>1211.4835799999998</v>
      </c>
      <c r="Q123" s="133">
        <f t="shared" ref="Q123:R130" si="33">$G123*N123</f>
        <v>12.34074</v>
      </c>
      <c r="R123" s="133">
        <f t="shared" si="33"/>
        <v>3622.1099999999997</v>
      </c>
      <c r="S123" s="133">
        <f t="shared" ref="S123:S130" si="34">Q123+R123</f>
        <v>3634.4507399999998</v>
      </c>
      <c r="T123" s="150" t="s">
        <v>1972</v>
      </c>
      <c r="U123" s="152">
        <v>3814.77</v>
      </c>
      <c r="V123" s="18"/>
      <c r="W123" s="18">
        <v>3814.77</v>
      </c>
      <c r="X123" s="135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</row>
    <row r="124" spans="1:65" s="13" customFormat="1" ht="22.5" customHeight="1">
      <c r="A124" s="25" t="s">
        <v>1594</v>
      </c>
      <c r="B124" s="11" t="s">
        <v>1814</v>
      </c>
      <c r="C124" s="10" t="s">
        <v>1577</v>
      </c>
      <c r="D124" s="10" t="s">
        <v>1873</v>
      </c>
      <c r="E124" s="10" t="s">
        <v>1572</v>
      </c>
      <c r="F124" s="11" t="s">
        <v>1735</v>
      </c>
      <c r="G124" s="12">
        <v>2</v>
      </c>
      <c r="H124" s="12">
        <v>276.8</v>
      </c>
      <c r="I124" s="112">
        <v>2.96</v>
      </c>
      <c r="J124" s="112">
        <v>0.08</v>
      </c>
      <c r="K124" s="112">
        <v>273.76</v>
      </c>
      <c r="L124" s="112">
        <v>276.8</v>
      </c>
      <c r="M124" s="12">
        <v>20.58</v>
      </c>
      <c r="N124" s="133">
        <f t="shared" si="31"/>
        <v>4.1135799999999998</v>
      </c>
      <c r="O124" s="133">
        <f>TRUNC((J124+K124)*(1+$M124/100),2)</f>
        <v>330.19</v>
      </c>
      <c r="P124" s="133">
        <f t="shared" si="32"/>
        <v>334.30358000000001</v>
      </c>
      <c r="Q124" s="133">
        <f t="shared" si="33"/>
        <v>8.2271599999999996</v>
      </c>
      <c r="R124" s="133">
        <f t="shared" si="33"/>
        <v>660.38</v>
      </c>
      <c r="S124" s="133">
        <f t="shared" si="34"/>
        <v>668.60716000000002</v>
      </c>
      <c r="T124" s="150" t="s">
        <v>1972</v>
      </c>
      <c r="U124" s="152">
        <v>700.96</v>
      </c>
      <c r="V124" s="18"/>
      <c r="W124" s="18">
        <v>700.96</v>
      </c>
      <c r="X124" s="135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</row>
    <row r="125" spans="1:65" s="13" customFormat="1" ht="22.5" customHeight="1">
      <c r="A125" s="25" t="s">
        <v>1596</v>
      </c>
      <c r="B125" s="11" t="s">
        <v>1812</v>
      </c>
      <c r="C125" s="10" t="s">
        <v>1577</v>
      </c>
      <c r="D125" s="10" t="s">
        <v>1808</v>
      </c>
      <c r="E125" s="10" t="s">
        <v>1572</v>
      </c>
      <c r="F125" s="11" t="s">
        <v>1735</v>
      </c>
      <c r="G125" s="12">
        <v>1</v>
      </c>
      <c r="H125" s="12">
        <v>575.9</v>
      </c>
      <c r="I125" s="112">
        <v>2.96</v>
      </c>
      <c r="J125" s="112">
        <v>0.08</v>
      </c>
      <c r="K125" s="112">
        <v>572.86</v>
      </c>
      <c r="L125" s="112">
        <v>575.9</v>
      </c>
      <c r="M125" s="12">
        <v>20.58</v>
      </c>
      <c r="N125" s="133">
        <f t="shared" si="31"/>
        <v>4.1135799999999998</v>
      </c>
      <c r="O125" s="133">
        <f t="shared" ref="O125:O130" si="35">TRUNC((J125+K125)*(1+$M125/100),2)+0.01</f>
        <v>690.86</v>
      </c>
      <c r="P125" s="133">
        <f t="shared" si="32"/>
        <v>694.97357999999997</v>
      </c>
      <c r="Q125" s="133">
        <f t="shared" si="33"/>
        <v>4.1135799999999998</v>
      </c>
      <c r="R125" s="133">
        <f t="shared" si="33"/>
        <v>690.86</v>
      </c>
      <c r="S125" s="133">
        <f t="shared" si="34"/>
        <v>694.97357999999997</v>
      </c>
      <c r="T125" s="150" t="s">
        <v>1972</v>
      </c>
      <c r="U125" s="152">
        <v>729.2</v>
      </c>
      <c r="V125" s="18"/>
      <c r="W125" s="18">
        <v>729.2</v>
      </c>
      <c r="X125" s="135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</row>
    <row r="126" spans="1:65" s="13" customFormat="1" ht="30" customHeight="1">
      <c r="A126" s="25" t="s">
        <v>1598</v>
      </c>
      <c r="B126" s="11" t="s">
        <v>1816</v>
      </c>
      <c r="C126" s="10" t="s">
        <v>1577</v>
      </c>
      <c r="D126" s="10" t="s">
        <v>1789</v>
      </c>
      <c r="E126" s="10" t="s">
        <v>1572</v>
      </c>
      <c r="F126" s="11" t="s">
        <v>1643</v>
      </c>
      <c r="G126" s="12">
        <v>1</v>
      </c>
      <c r="H126" s="12">
        <v>151.5</v>
      </c>
      <c r="I126" s="112">
        <v>2.4500000000000002</v>
      </c>
      <c r="J126" s="112">
        <v>7.0000000000000007E-2</v>
      </c>
      <c r="K126" s="112">
        <v>148.97999999999999</v>
      </c>
      <c r="L126" s="112">
        <v>151.5</v>
      </c>
      <c r="M126" s="12">
        <v>20.58</v>
      </c>
      <c r="N126" s="133">
        <f t="shared" si="31"/>
        <v>3.408725</v>
      </c>
      <c r="O126" s="133">
        <f>TRUNC((J126+K126)*(1+$M126/100),2)</f>
        <v>179.72</v>
      </c>
      <c r="P126" s="133">
        <f t="shared" si="32"/>
        <v>183.128725</v>
      </c>
      <c r="Q126" s="133">
        <f t="shared" si="33"/>
        <v>3.408725</v>
      </c>
      <c r="R126" s="133">
        <f t="shared" si="33"/>
        <v>179.72</v>
      </c>
      <c r="S126" s="133">
        <f t="shared" si="34"/>
        <v>183.128725</v>
      </c>
      <c r="T126" s="150" t="s">
        <v>1972</v>
      </c>
      <c r="U126" s="152">
        <v>191.82</v>
      </c>
      <c r="V126" s="18"/>
      <c r="W126" s="18">
        <v>191.82</v>
      </c>
      <c r="X126" s="135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</row>
    <row r="127" spans="1:65" s="13" customFormat="1" ht="22.5" customHeight="1">
      <c r="A127" s="25" t="s">
        <v>1599</v>
      </c>
      <c r="B127" s="11" t="s">
        <v>1817</v>
      </c>
      <c r="C127" s="10" t="s">
        <v>1577</v>
      </c>
      <c r="D127" s="10" t="s">
        <v>1896</v>
      </c>
      <c r="E127" s="10" t="s">
        <v>1572</v>
      </c>
      <c r="F127" s="11" t="s">
        <v>1643</v>
      </c>
      <c r="G127" s="12">
        <v>1.2</v>
      </c>
      <c r="H127" s="12">
        <v>92.98</v>
      </c>
      <c r="I127" s="112">
        <v>2.4500000000000002</v>
      </c>
      <c r="J127" s="112">
        <v>7.0000000000000007E-2</v>
      </c>
      <c r="K127" s="112">
        <v>90.46</v>
      </c>
      <c r="L127" s="112">
        <v>92.98</v>
      </c>
      <c r="M127" s="12">
        <v>20.58</v>
      </c>
      <c r="N127" s="133">
        <f t="shared" si="31"/>
        <v>3.408725</v>
      </c>
      <c r="O127" s="133">
        <f t="shared" si="35"/>
        <v>109.17</v>
      </c>
      <c r="P127" s="133">
        <f t="shared" si="32"/>
        <v>112.57872500000001</v>
      </c>
      <c r="Q127" s="133">
        <f t="shared" si="33"/>
        <v>4.0904699999999998</v>
      </c>
      <c r="R127" s="133">
        <f t="shared" si="33"/>
        <v>131.00399999999999</v>
      </c>
      <c r="S127" s="133">
        <f t="shared" si="34"/>
        <v>135.09447</v>
      </c>
      <c r="T127" s="150" t="s">
        <v>1972</v>
      </c>
      <c r="U127" s="152">
        <v>141.27000000000001</v>
      </c>
      <c r="V127" s="18"/>
      <c r="W127" s="18">
        <v>141.27000000000001</v>
      </c>
      <c r="X127" s="135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</row>
    <row r="128" spans="1:65" s="13" customFormat="1" ht="22.5" customHeight="1">
      <c r="A128" s="25" t="s">
        <v>1600</v>
      </c>
      <c r="B128" s="11" t="s">
        <v>1818</v>
      </c>
      <c r="C128" s="10" t="s">
        <v>1577</v>
      </c>
      <c r="D128" s="10" t="s">
        <v>1930</v>
      </c>
      <c r="E128" s="10" t="s">
        <v>1572</v>
      </c>
      <c r="F128" s="11" t="s">
        <v>1643</v>
      </c>
      <c r="G128" s="12">
        <v>2.5</v>
      </c>
      <c r="H128" s="12">
        <v>280.20999999999998</v>
      </c>
      <c r="I128" s="112">
        <v>2.4500000000000002</v>
      </c>
      <c r="J128" s="112">
        <v>7.0000000000000007E-2</v>
      </c>
      <c r="K128" s="112">
        <v>277.69</v>
      </c>
      <c r="L128" s="112">
        <v>280.20999999999998</v>
      </c>
      <c r="M128" s="12">
        <v>20.58</v>
      </c>
      <c r="N128" s="133">
        <f t="shared" si="31"/>
        <v>3.408725</v>
      </c>
      <c r="O128" s="133">
        <f t="shared" si="35"/>
        <v>334.93</v>
      </c>
      <c r="P128" s="133">
        <f t="shared" si="32"/>
        <v>338.33872500000001</v>
      </c>
      <c r="Q128" s="133">
        <f t="shared" si="33"/>
        <v>8.5218124999999993</v>
      </c>
      <c r="R128" s="133">
        <f t="shared" si="33"/>
        <v>837.32500000000005</v>
      </c>
      <c r="S128" s="133">
        <f t="shared" si="34"/>
        <v>845.84681250000006</v>
      </c>
      <c r="T128" s="150" t="s">
        <v>1972</v>
      </c>
      <c r="U128" s="152">
        <v>887</v>
      </c>
      <c r="V128" s="18"/>
      <c r="W128" s="18">
        <v>887</v>
      </c>
      <c r="X128" s="135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</row>
    <row r="129" spans="1:65" s="13" customFormat="1" ht="22.5" customHeight="1">
      <c r="A129" s="25" t="s">
        <v>1601</v>
      </c>
      <c r="B129" s="11" t="s">
        <v>1822</v>
      </c>
      <c r="C129" s="10" t="s">
        <v>1577</v>
      </c>
      <c r="D129" s="10" t="s">
        <v>1677</v>
      </c>
      <c r="E129" s="10" t="s">
        <v>1954</v>
      </c>
      <c r="F129" s="11" t="s">
        <v>1735</v>
      </c>
      <c r="G129" s="12">
        <v>7</v>
      </c>
      <c r="H129" s="12">
        <v>132.57</v>
      </c>
      <c r="I129" s="112">
        <v>2.96</v>
      </c>
      <c r="J129" s="112">
        <v>0.08</v>
      </c>
      <c r="K129" s="112">
        <v>129.53</v>
      </c>
      <c r="L129" s="112">
        <v>132.57</v>
      </c>
      <c r="M129" s="12">
        <v>20.58</v>
      </c>
      <c r="N129" s="133">
        <f t="shared" si="31"/>
        <v>4.1135799999999998</v>
      </c>
      <c r="O129" s="133">
        <f t="shared" si="35"/>
        <v>156.29</v>
      </c>
      <c r="P129" s="133">
        <f t="shared" si="32"/>
        <v>160.40358000000001</v>
      </c>
      <c r="Q129" s="133">
        <f t="shared" si="33"/>
        <v>28.795059999999999</v>
      </c>
      <c r="R129" s="133">
        <f t="shared" si="33"/>
        <v>1094.03</v>
      </c>
      <c r="S129" s="133">
        <f t="shared" si="34"/>
        <v>1122.8250599999999</v>
      </c>
      <c r="T129" s="150" t="s">
        <v>1972</v>
      </c>
      <c r="U129" s="152">
        <v>1175.02</v>
      </c>
      <c r="V129" s="18"/>
      <c r="W129" s="18">
        <v>1175.02</v>
      </c>
      <c r="X129" s="135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</row>
    <row r="130" spans="1:65" s="13" customFormat="1" ht="22.5" customHeight="1">
      <c r="A130" s="25" t="s">
        <v>1603</v>
      </c>
      <c r="B130" s="11" t="s">
        <v>1895</v>
      </c>
      <c r="C130" s="10" t="s">
        <v>1674</v>
      </c>
      <c r="D130" s="10" t="s">
        <v>1765</v>
      </c>
      <c r="E130" s="10" t="s">
        <v>1939</v>
      </c>
      <c r="F130" s="11" t="s">
        <v>1643</v>
      </c>
      <c r="G130" s="12">
        <v>7.37</v>
      </c>
      <c r="H130" s="12">
        <v>6.83</v>
      </c>
      <c r="I130" s="112">
        <v>0.26</v>
      </c>
      <c r="J130" s="112">
        <v>0</v>
      </c>
      <c r="K130" s="112">
        <v>6.57</v>
      </c>
      <c r="L130" s="112">
        <v>6.83</v>
      </c>
      <c r="M130" s="12">
        <v>20.58</v>
      </c>
      <c r="N130" s="133">
        <f t="shared" si="31"/>
        <v>0.358205</v>
      </c>
      <c r="O130" s="133">
        <f t="shared" si="35"/>
        <v>7.93</v>
      </c>
      <c r="P130" s="133">
        <f t="shared" si="32"/>
        <v>8.2882049999999996</v>
      </c>
      <c r="Q130" s="133">
        <f t="shared" si="33"/>
        <v>2.6399708500000001</v>
      </c>
      <c r="R130" s="133">
        <f t="shared" si="33"/>
        <v>58.444099999999999</v>
      </c>
      <c r="S130" s="133">
        <f t="shared" si="34"/>
        <v>61.084070849999996</v>
      </c>
      <c r="T130" s="150" t="s">
        <v>1972</v>
      </c>
      <c r="U130" s="152">
        <v>63.67</v>
      </c>
      <c r="V130" s="18"/>
      <c r="W130" s="18">
        <v>63.67</v>
      </c>
      <c r="X130" s="135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</row>
    <row r="131" spans="1:65" s="111" customFormat="1" ht="15.75" customHeight="1">
      <c r="A131" s="102" t="s">
        <v>1716</v>
      </c>
      <c r="B131" s="103"/>
      <c r="C131" s="104"/>
      <c r="D131" s="104" t="s">
        <v>1901</v>
      </c>
      <c r="E131" s="104"/>
      <c r="F131" s="104"/>
      <c r="G131" s="105"/>
      <c r="H131" s="105"/>
      <c r="I131" s="105"/>
      <c r="J131" s="105"/>
      <c r="K131" s="105"/>
      <c r="L131" s="105"/>
      <c r="M131" s="105"/>
      <c r="N131" s="105"/>
      <c r="O131" s="105"/>
      <c r="P131" s="105"/>
      <c r="Q131" s="105"/>
      <c r="R131" s="105"/>
      <c r="S131" s="105">
        <f>SUM(S132:S133)</f>
        <v>14322.79449</v>
      </c>
      <c r="T131" s="106"/>
      <c r="U131" s="107"/>
      <c r="V131" s="110"/>
      <c r="W131" s="110">
        <v>15016.87</v>
      </c>
      <c r="X131" s="135">
        <f>S131-W131</f>
        <v>-694.07551000000058</v>
      </c>
      <c r="Y131" s="110"/>
      <c r="Z131" s="110"/>
      <c r="AA131" s="110"/>
      <c r="AB131" s="110"/>
      <c r="AC131" s="110"/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10"/>
      <c r="AZ131" s="110"/>
      <c r="BA131" s="110"/>
      <c r="BB131" s="110"/>
      <c r="BC131" s="110"/>
      <c r="BD131" s="110"/>
      <c r="BE131" s="110"/>
      <c r="BF131" s="110"/>
      <c r="BG131" s="110"/>
      <c r="BH131" s="110"/>
      <c r="BI131" s="110"/>
      <c r="BJ131" s="110"/>
      <c r="BK131" s="110"/>
      <c r="BL131" s="110"/>
      <c r="BM131" s="110"/>
    </row>
    <row r="132" spans="1:65" s="13" customFormat="1" ht="22.5" customHeight="1">
      <c r="A132" s="25" t="s">
        <v>1949</v>
      </c>
      <c r="B132" s="11" t="s">
        <v>1792</v>
      </c>
      <c r="C132" s="10" t="s">
        <v>1577</v>
      </c>
      <c r="D132" s="10" t="s">
        <v>1933</v>
      </c>
      <c r="E132" s="10" t="s">
        <v>1914</v>
      </c>
      <c r="F132" s="11" t="s">
        <v>1735</v>
      </c>
      <c r="G132" s="12">
        <v>1</v>
      </c>
      <c r="H132" s="12">
        <v>8250</v>
      </c>
      <c r="I132" s="12">
        <v>0</v>
      </c>
      <c r="J132" s="12">
        <v>0</v>
      </c>
      <c r="K132" s="12">
        <v>8250</v>
      </c>
      <c r="L132" s="12">
        <v>8250</v>
      </c>
      <c r="M132" s="12">
        <v>20.58</v>
      </c>
      <c r="N132" s="133">
        <f>TRUNC(I132*(1+$M132/100),2)*$P$165</f>
        <v>0</v>
      </c>
      <c r="O132" s="133">
        <f>TRUNC((J132+K132)*(1+$M132/100),2)</f>
        <v>9947.85</v>
      </c>
      <c r="P132" s="133">
        <f>N132+O132</f>
        <v>9947.85</v>
      </c>
      <c r="Q132" s="133">
        <f>$G132*N132</f>
        <v>0</v>
      </c>
      <c r="R132" s="133">
        <f>$G132*O132</f>
        <v>9947.85</v>
      </c>
      <c r="S132" s="133">
        <f>Q132+R132</f>
        <v>9947.85</v>
      </c>
      <c r="T132" s="150" t="s">
        <v>1972</v>
      </c>
      <c r="U132" s="152">
        <v>10446.15</v>
      </c>
      <c r="V132" s="18"/>
      <c r="W132" s="18">
        <v>10446.15</v>
      </c>
      <c r="X132" s="135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18"/>
    </row>
    <row r="133" spans="1:65" s="13" customFormat="1" ht="22.5" customHeight="1">
      <c r="A133" s="25" t="s">
        <v>1950</v>
      </c>
      <c r="B133" s="11" t="s">
        <v>1793</v>
      </c>
      <c r="C133" s="10" t="s">
        <v>1577</v>
      </c>
      <c r="D133" s="10" t="s">
        <v>1589</v>
      </c>
      <c r="E133" s="10" t="s">
        <v>1858</v>
      </c>
      <c r="F133" s="11" t="s">
        <v>1735</v>
      </c>
      <c r="G133" s="12">
        <v>1</v>
      </c>
      <c r="H133" s="12">
        <v>3609.8</v>
      </c>
      <c r="I133" s="12">
        <v>118.75</v>
      </c>
      <c r="J133" s="12">
        <v>3.27</v>
      </c>
      <c r="K133" s="12">
        <v>3487.78</v>
      </c>
      <c r="L133" s="12">
        <v>3609.8</v>
      </c>
      <c r="M133" s="12">
        <v>20.58</v>
      </c>
      <c r="N133" s="133">
        <f>TRUNC(I133*(1+$M133/100),2)*$P$165</f>
        <v>165.44449</v>
      </c>
      <c r="O133" s="133">
        <f>TRUNC((J133+K133)*(1+$M133/100),2)</f>
        <v>4209.5</v>
      </c>
      <c r="P133" s="133">
        <f>N133+O133</f>
        <v>4374.9444899999999</v>
      </c>
      <c r="Q133" s="133">
        <f>$G133*N133</f>
        <v>165.44449</v>
      </c>
      <c r="R133" s="133">
        <f>$G133*O133</f>
        <v>4209.5</v>
      </c>
      <c r="S133" s="133">
        <f>Q133+R133</f>
        <v>4374.9444899999999</v>
      </c>
      <c r="T133" s="150" t="s">
        <v>1972</v>
      </c>
      <c r="U133" s="152">
        <v>4570.72</v>
      </c>
      <c r="V133" s="18"/>
      <c r="W133" s="18">
        <v>4570.72</v>
      </c>
      <c r="X133" s="135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18"/>
    </row>
    <row r="134" spans="1:65" s="111" customFormat="1" ht="15" customHeight="1">
      <c r="A134" s="102" t="s">
        <v>1717</v>
      </c>
      <c r="B134" s="103"/>
      <c r="C134" s="104"/>
      <c r="D134" s="104" t="s">
        <v>1537</v>
      </c>
      <c r="E134" s="104"/>
      <c r="F134" s="104"/>
      <c r="G134" s="105"/>
      <c r="H134" s="105"/>
      <c r="I134" s="105"/>
      <c r="J134" s="105"/>
      <c r="K134" s="105"/>
      <c r="L134" s="105"/>
      <c r="M134" s="105"/>
      <c r="N134" s="105"/>
      <c r="O134" s="105"/>
      <c r="P134" s="105"/>
      <c r="Q134" s="105"/>
      <c r="R134" s="105"/>
      <c r="S134" s="105">
        <f>SUM(S135)</f>
        <v>5588.051085000001</v>
      </c>
      <c r="T134" s="106"/>
      <c r="U134" s="107"/>
      <c r="V134" s="110"/>
      <c r="W134" s="110">
        <v>5754.23</v>
      </c>
      <c r="X134" s="135">
        <f>S134-W134</f>
        <v>-166.1789149999986</v>
      </c>
      <c r="Y134" s="110"/>
      <c r="Z134" s="110"/>
      <c r="AA134" s="110"/>
      <c r="AB134" s="110"/>
      <c r="AC134" s="110"/>
      <c r="AD134" s="110"/>
      <c r="AE134" s="110"/>
      <c r="AF134" s="110"/>
      <c r="AG134" s="110"/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10"/>
      <c r="AZ134" s="110"/>
      <c r="BA134" s="110"/>
      <c r="BB134" s="110"/>
      <c r="BC134" s="110"/>
      <c r="BD134" s="110"/>
      <c r="BE134" s="110"/>
      <c r="BF134" s="110"/>
      <c r="BG134" s="110"/>
      <c r="BH134" s="110"/>
      <c r="BI134" s="110"/>
      <c r="BJ134" s="110"/>
      <c r="BK134" s="110"/>
      <c r="BL134" s="110"/>
      <c r="BM134" s="110"/>
    </row>
    <row r="135" spans="1:65" s="13" customFormat="1" ht="22.5" customHeight="1">
      <c r="A135" s="25" t="s">
        <v>1899</v>
      </c>
      <c r="B135" s="11" t="s">
        <v>1907</v>
      </c>
      <c r="C135" s="10" t="s">
        <v>1577</v>
      </c>
      <c r="D135" s="10" t="s">
        <v>1682</v>
      </c>
      <c r="E135" s="10" t="s">
        <v>1914</v>
      </c>
      <c r="F135" s="11" t="s">
        <v>1735</v>
      </c>
      <c r="G135" s="12">
        <v>1</v>
      </c>
      <c r="H135" s="12">
        <v>4544.49</v>
      </c>
      <c r="I135" s="12">
        <v>577.6</v>
      </c>
      <c r="J135" s="12">
        <v>14.4</v>
      </c>
      <c r="K135" s="12">
        <v>3952.49</v>
      </c>
      <c r="L135" s="12">
        <v>4544.49</v>
      </c>
      <c r="M135" s="12">
        <v>20.58</v>
      </c>
      <c r="N135" s="133">
        <f>TRUNC(I135*(1+$M135/100),2)*$P$165</f>
        <v>804.77108499999997</v>
      </c>
      <c r="O135" s="133">
        <f>TRUNC((J135+K135)*(1+$M135/100),2)+0.01</f>
        <v>4783.2800000000007</v>
      </c>
      <c r="P135" s="133">
        <f>N135+O135</f>
        <v>5588.051085000001</v>
      </c>
      <c r="Q135" s="133">
        <f>$G135*N135</f>
        <v>804.77108499999997</v>
      </c>
      <c r="R135" s="133">
        <f>$G135*O135</f>
        <v>4783.2800000000007</v>
      </c>
      <c r="S135" s="133">
        <f>Q135+R135</f>
        <v>5588.051085000001</v>
      </c>
      <c r="T135" s="150" t="s">
        <v>1972</v>
      </c>
      <c r="U135" s="152">
        <v>5754.23</v>
      </c>
      <c r="V135" s="18"/>
      <c r="W135" s="18">
        <v>5754.23</v>
      </c>
      <c r="X135" s="135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18"/>
    </row>
    <row r="136" spans="1:65" s="111" customFormat="1" ht="15.75" customHeight="1">
      <c r="A136" s="102" t="s">
        <v>1718</v>
      </c>
      <c r="B136" s="103"/>
      <c r="C136" s="104"/>
      <c r="D136" s="104" t="s">
        <v>1911</v>
      </c>
      <c r="E136" s="104"/>
      <c r="F136" s="104"/>
      <c r="G136" s="105"/>
      <c r="H136" s="105"/>
      <c r="I136" s="105"/>
      <c r="J136" s="105"/>
      <c r="K136" s="105"/>
      <c r="L136" s="105"/>
      <c r="M136" s="105"/>
      <c r="N136" s="105"/>
      <c r="O136" s="105"/>
      <c r="P136" s="105"/>
      <c r="Q136" s="105"/>
      <c r="R136" s="105"/>
      <c r="S136" s="105">
        <f>SUM(S137)</f>
        <v>1417.5735</v>
      </c>
      <c r="T136" s="106"/>
      <c r="U136" s="107"/>
      <c r="V136" s="110"/>
      <c r="W136" s="110">
        <v>1359.75</v>
      </c>
      <c r="X136" s="135">
        <f>S136-W136</f>
        <v>57.823499999999967</v>
      </c>
      <c r="Y136" s="110"/>
      <c r="Z136" s="110"/>
      <c r="AA136" s="110"/>
      <c r="AB136" s="110"/>
      <c r="AC136" s="110"/>
      <c r="AD136" s="110"/>
      <c r="AE136" s="110"/>
      <c r="AF136" s="110"/>
      <c r="AG136" s="110"/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  <c r="AZ136" s="110"/>
      <c r="BA136" s="110"/>
      <c r="BB136" s="110"/>
      <c r="BC136" s="110"/>
      <c r="BD136" s="110"/>
      <c r="BE136" s="110"/>
      <c r="BF136" s="110"/>
      <c r="BG136" s="110"/>
      <c r="BH136" s="110"/>
      <c r="BI136" s="110"/>
      <c r="BJ136" s="110"/>
      <c r="BK136" s="110"/>
      <c r="BL136" s="110"/>
      <c r="BM136" s="110"/>
    </row>
    <row r="137" spans="1:65" s="13" customFormat="1" ht="22.5" customHeight="1">
      <c r="A137" s="25" t="s">
        <v>1856</v>
      </c>
      <c r="B137" s="11" t="s">
        <v>1631</v>
      </c>
      <c r="C137" s="10" t="s">
        <v>1674</v>
      </c>
      <c r="D137" s="10" t="s">
        <v>1628</v>
      </c>
      <c r="E137" s="10" t="s">
        <v>1670</v>
      </c>
      <c r="F137" s="11" t="s">
        <v>1643</v>
      </c>
      <c r="G137" s="12">
        <v>525</v>
      </c>
      <c r="H137" s="12">
        <v>2.0499999999999998</v>
      </c>
      <c r="I137" s="12">
        <v>1.23</v>
      </c>
      <c r="J137" s="12">
        <v>0.04</v>
      </c>
      <c r="K137" s="12">
        <v>0.78</v>
      </c>
      <c r="L137" s="12">
        <v>2.0499999999999998</v>
      </c>
      <c r="M137" s="12">
        <v>20.58</v>
      </c>
      <c r="N137" s="133">
        <f>TRUNC(I137*(1+$M137/100),2)*$P$165</f>
        <v>1.71014</v>
      </c>
      <c r="O137" s="133">
        <f>TRUNC((J137+K137)*(1+$M137/100),2)+0.01</f>
        <v>0.99</v>
      </c>
      <c r="P137" s="133">
        <f>N137+O137</f>
        <v>2.7001400000000002</v>
      </c>
      <c r="Q137" s="133">
        <f>$G137*N137</f>
        <v>897.82349999999997</v>
      </c>
      <c r="R137" s="133">
        <f>$G137*O137</f>
        <v>519.75</v>
      </c>
      <c r="S137" s="133">
        <f>Q137+R137</f>
        <v>1417.5735</v>
      </c>
      <c r="T137" s="23" t="s">
        <v>1975</v>
      </c>
      <c r="U137" s="26">
        <v>0</v>
      </c>
      <c r="V137" s="18"/>
      <c r="W137" s="18">
        <v>1359.75</v>
      </c>
      <c r="X137" s="135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</row>
    <row r="138" spans="1:65" s="111" customFormat="1" ht="15.75" customHeight="1">
      <c r="A138" s="102" t="s">
        <v>1719</v>
      </c>
      <c r="B138" s="103"/>
      <c r="C138" s="104"/>
      <c r="D138" s="104" t="s">
        <v>1940</v>
      </c>
      <c r="E138" s="104"/>
      <c r="F138" s="104"/>
      <c r="G138" s="105"/>
      <c r="H138" s="105"/>
      <c r="I138" s="105"/>
      <c r="J138" s="105"/>
      <c r="K138" s="105"/>
      <c r="L138" s="105"/>
      <c r="M138" s="105"/>
      <c r="N138" s="105"/>
      <c r="O138" s="105"/>
      <c r="P138" s="105"/>
      <c r="Q138" s="105"/>
      <c r="R138" s="105"/>
      <c r="S138" s="105">
        <f>SUM(S139)</f>
        <v>6173.69</v>
      </c>
      <c r="T138" s="106"/>
      <c r="U138" s="107"/>
      <c r="V138" s="110"/>
      <c r="W138" s="110">
        <v>6482.94</v>
      </c>
      <c r="X138" s="135">
        <f>S138-W138</f>
        <v>-309.25</v>
      </c>
      <c r="Y138" s="110"/>
      <c r="Z138" s="110"/>
      <c r="AA138" s="110"/>
      <c r="AB138" s="110"/>
      <c r="AC138" s="110"/>
      <c r="AD138" s="110"/>
      <c r="AE138" s="110"/>
      <c r="AF138" s="110"/>
      <c r="AG138" s="110"/>
      <c r="AH138" s="110"/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10"/>
      <c r="AV138" s="110"/>
      <c r="AW138" s="110"/>
      <c r="AX138" s="110"/>
      <c r="AY138" s="110"/>
      <c r="AZ138" s="110"/>
      <c r="BA138" s="110"/>
      <c r="BB138" s="110"/>
      <c r="BC138" s="110"/>
      <c r="BD138" s="110"/>
      <c r="BE138" s="110"/>
      <c r="BF138" s="110"/>
      <c r="BG138" s="110"/>
      <c r="BH138" s="110"/>
      <c r="BI138" s="110"/>
      <c r="BJ138" s="110"/>
      <c r="BK138" s="110"/>
      <c r="BL138" s="110"/>
      <c r="BM138" s="110"/>
    </row>
    <row r="139" spans="1:65" s="13" customFormat="1" ht="22.5" customHeight="1">
      <c r="A139" s="25" t="s">
        <v>1777</v>
      </c>
      <c r="B139" s="11" t="s">
        <v>1823</v>
      </c>
      <c r="C139" s="10" t="s">
        <v>1577</v>
      </c>
      <c r="D139" s="10" t="s">
        <v>1556</v>
      </c>
      <c r="E139" s="10" t="s">
        <v>1670</v>
      </c>
      <c r="F139" s="11" t="s">
        <v>1735</v>
      </c>
      <c r="G139" s="12">
        <v>1</v>
      </c>
      <c r="H139" s="12">
        <v>5120</v>
      </c>
      <c r="I139" s="12">
        <v>0</v>
      </c>
      <c r="J139" s="12">
        <v>0</v>
      </c>
      <c r="K139" s="12">
        <v>5120</v>
      </c>
      <c r="L139" s="12">
        <v>5120</v>
      </c>
      <c r="M139" s="12">
        <v>20.58</v>
      </c>
      <c r="N139" s="133">
        <f>TRUNC(I139*(1+$M139/100),2)*$P$165</f>
        <v>0</v>
      </c>
      <c r="O139" s="133">
        <f>TRUNC((J139+K139)*(1+$M139/100),2)</f>
        <v>6173.69</v>
      </c>
      <c r="P139" s="133">
        <f>N139+O139</f>
        <v>6173.69</v>
      </c>
      <c r="Q139" s="133">
        <f>$G139*N139</f>
        <v>0</v>
      </c>
      <c r="R139" s="133">
        <f>$G139*O139</f>
        <v>6173.69</v>
      </c>
      <c r="S139" s="133">
        <f>Q139+R139</f>
        <v>6173.69</v>
      </c>
      <c r="T139" s="150" t="s">
        <v>1972</v>
      </c>
      <c r="U139" s="152">
        <v>6482.94</v>
      </c>
      <c r="V139" s="18"/>
      <c r="W139" s="18">
        <v>6482.94</v>
      </c>
      <c r="X139" s="135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</row>
    <row r="140" spans="1:65" s="111" customFormat="1" ht="15.75" customHeight="1">
      <c r="A140" s="102" t="s">
        <v>1720</v>
      </c>
      <c r="B140" s="103"/>
      <c r="C140" s="104"/>
      <c r="D140" s="104" t="s">
        <v>1710</v>
      </c>
      <c r="E140" s="104"/>
      <c r="F140" s="104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>
        <f>SUM(S141)</f>
        <v>231.02124000000001</v>
      </c>
      <c r="T140" s="106"/>
      <c r="U140" s="107"/>
      <c r="V140" s="110"/>
      <c r="W140" s="110">
        <v>242.32</v>
      </c>
      <c r="X140" s="135">
        <f>S140-W140</f>
        <v>-11.298759999999987</v>
      </c>
      <c r="Y140" s="110"/>
      <c r="Z140" s="110"/>
      <c r="AA140" s="110"/>
      <c r="AB140" s="110"/>
      <c r="AC140" s="110"/>
      <c r="AD140" s="110"/>
      <c r="AE140" s="110"/>
      <c r="AF140" s="110"/>
      <c r="AG140" s="110"/>
      <c r="AH140" s="110"/>
      <c r="AI140" s="110"/>
      <c r="AJ140" s="110"/>
      <c r="AK140" s="110"/>
      <c r="AL140" s="110"/>
      <c r="AM140" s="110"/>
      <c r="AN140" s="110"/>
      <c r="AO140" s="110"/>
      <c r="AP140" s="110"/>
      <c r="AQ140" s="110"/>
      <c r="AR140" s="110"/>
      <c r="AS140" s="110"/>
      <c r="AT140" s="110"/>
      <c r="AU140" s="110"/>
      <c r="AV140" s="110"/>
      <c r="AW140" s="110"/>
      <c r="AX140" s="110"/>
      <c r="AY140" s="110"/>
      <c r="AZ140" s="110"/>
      <c r="BA140" s="110"/>
      <c r="BB140" s="110"/>
      <c r="BC140" s="110"/>
      <c r="BD140" s="110"/>
      <c r="BE140" s="110"/>
      <c r="BF140" s="110"/>
      <c r="BG140" s="110"/>
      <c r="BH140" s="110"/>
      <c r="BI140" s="110"/>
      <c r="BJ140" s="110"/>
      <c r="BK140" s="110"/>
      <c r="BL140" s="110"/>
      <c r="BM140" s="110"/>
    </row>
    <row r="141" spans="1:65" s="14" customFormat="1">
      <c r="A141" s="25" t="s">
        <v>1726</v>
      </c>
      <c r="B141" s="11" t="s">
        <v>1826</v>
      </c>
      <c r="C141" s="10" t="s">
        <v>1577</v>
      </c>
      <c r="D141" s="10" t="s">
        <v>1920</v>
      </c>
      <c r="E141" s="10" t="s">
        <v>1670</v>
      </c>
      <c r="F141" s="11" t="s">
        <v>1735</v>
      </c>
      <c r="G141" s="12">
        <v>2</v>
      </c>
      <c r="H141" s="12">
        <v>95.69</v>
      </c>
      <c r="I141" s="12">
        <v>0.7</v>
      </c>
      <c r="J141" s="12">
        <v>0.02</v>
      </c>
      <c r="K141" s="12">
        <v>94.97</v>
      </c>
      <c r="L141" s="12">
        <v>95.69</v>
      </c>
      <c r="M141" s="12">
        <v>20.58</v>
      </c>
      <c r="N141" s="133">
        <f>TRUNC(I141*(1+$M141/100),2)*$P$165</f>
        <v>0.97061999999999993</v>
      </c>
      <c r="O141" s="133">
        <f>TRUNC((J141+K141)*(1+$M141/100),2)+0.01</f>
        <v>114.54</v>
      </c>
      <c r="P141" s="133">
        <f>N141+O141</f>
        <v>115.51062</v>
      </c>
      <c r="Q141" s="133">
        <f>$G141*N141</f>
        <v>1.9412399999999999</v>
      </c>
      <c r="R141" s="133">
        <f>$G141*O141</f>
        <v>229.08</v>
      </c>
      <c r="S141" s="133">
        <f>Q141+R141</f>
        <v>231.02124000000001</v>
      </c>
      <c r="T141" s="150" t="s">
        <v>1972</v>
      </c>
      <c r="U141" s="152">
        <v>242.32</v>
      </c>
      <c r="V141" s="19"/>
      <c r="W141" s="19">
        <v>242.32</v>
      </c>
      <c r="X141" s="135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</row>
    <row r="142" spans="1:65" s="109" customFormat="1">
      <c r="A142" s="102" t="s">
        <v>1729</v>
      </c>
      <c r="B142" s="103"/>
      <c r="C142" s="104"/>
      <c r="D142" s="104" t="s">
        <v>1621</v>
      </c>
      <c r="E142" s="104"/>
      <c r="F142" s="104"/>
      <c r="G142" s="105"/>
      <c r="H142" s="105"/>
      <c r="I142" s="105"/>
      <c r="J142" s="105"/>
      <c r="K142" s="105"/>
      <c r="L142" s="105"/>
      <c r="M142" s="105"/>
      <c r="N142" s="105"/>
      <c r="O142" s="105"/>
      <c r="P142" s="105"/>
      <c r="Q142" s="105"/>
      <c r="R142" s="105"/>
      <c r="S142" s="105">
        <f>SUM(S143:S145)</f>
        <v>1318.3565149999999</v>
      </c>
      <c r="T142" s="106"/>
      <c r="U142" s="107"/>
      <c r="V142" s="108"/>
      <c r="W142" s="108">
        <v>1249.6400000000001</v>
      </c>
      <c r="X142" s="135">
        <f>S142-W142</f>
        <v>68.716514999999845</v>
      </c>
      <c r="Y142" s="108"/>
      <c r="Z142" s="108"/>
      <c r="AA142" s="108"/>
      <c r="AB142" s="108"/>
      <c r="AC142" s="108"/>
      <c r="AD142" s="108"/>
      <c r="AE142" s="108"/>
      <c r="AF142" s="108"/>
      <c r="AG142" s="108"/>
      <c r="AH142" s="108"/>
      <c r="AI142" s="108"/>
      <c r="AJ142" s="108"/>
      <c r="AK142" s="108"/>
      <c r="AL142" s="108"/>
      <c r="AM142" s="108"/>
      <c r="AN142" s="108"/>
      <c r="AO142" s="108"/>
      <c r="AP142" s="108"/>
      <c r="AQ142" s="108"/>
      <c r="AR142" s="108"/>
      <c r="AS142" s="108"/>
      <c r="AT142" s="108"/>
      <c r="AU142" s="108"/>
      <c r="AV142" s="108"/>
      <c r="AW142" s="108"/>
      <c r="AX142" s="108"/>
      <c r="AY142" s="108"/>
      <c r="AZ142" s="108"/>
      <c r="BA142" s="108"/>
      <c r="BB142" s="108"/>
      <c r="BC142" s="108"/>
      <c r="BD142" s="108"/>
      <c r="BE142" s="108"/>
      <c r="BF142" s="108"/>
      <c r="BG142" s="108"/>
      <c r="BH142" s="108"/>
      <c r="BI142" s="108"/>
      <c r="BJ142" s="108"/>
      <c r="BK142" s="108"/>
      <c r="BL142" s="108"/>
      <c r="BM142" s="108"/>
    </row>
    <row r="143" spans="1:65" s="14" customFormat="1">
      <c r="A143" s="25" t="s">
        <v>1806</v>
      </c>
      <c r="B143" s="11" t="s">
        <v>1607</v>
      </c>
      <c r="C143" s="10" t="s">
        <v>1674</v>
      </c>
      <c r="D143" s="10" t="s">
        <v>1727</v>
      </c>
      <c r="E143" s="10" t="s">
        <v>1670</v>
      </c>
      <c r="F143" s="11" t="s">
        <v>1582</v>
      </c>
      <c r="G143" s="12">
        <v>16</v>
      </c>
      <c r="H143" s="12">
        <v>12.98</v>
      </c>
      <c r="I143" s="12">
        <v>8.84</v>
      </c>
      <c r="J143" s="12">
        <v>0.3</v>
      </c>
      <c r="K143" s="12">
        <v>3.84</v>
      </c>
      <c r="L143" s="12">
        <v>12.98</v>
      </c>
      <c r="M143" s="12">
        <v>20.58</v>
      </c>
      <c r="N143" s="133">
        <f>TRUNC(I143*(1+$M143/100),2)*$P$165</f>
        <v>12.306075</v>
      </c>
      <c r="O143" s="133">
        <f>TRUNC((J143+K143)*(1+$M143/100),2)</f>
        <v>4.99</v>
      </c>
      <c r="P143" s="133">
        <f>N143+O143</f>
        <v>17.296075000000002</v>
      </c>
      <c r="Q143" s="133">
        <f t="shared" ref="Q143:R145" si="36">$G143*N143</f>
        <v>196.8972</v>
      </c>
      <c r="R143" s="133">
        <f t="shared" si="36"/>
        <v>79.84</v>
      </c>
      <c r="S143" s="133">
        <f>Q143+R143</f>
        <v>276.73720000000003</v>
      </c>
      <c r="T143" s="23" t="s">
        <v>1975</v>
      </c>
      <c r="U143" s="26">
        <v>0</v>
      </c>
      <c r="V143" s="19"/>
      <c r="W143" s="19">
        <v>262.88</v>
      </c>
      <c r="X143" s="135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</row>
    <row r="144" spans="1:65" s="14" customFormat="1">
      <c r="A144" s="25" t="s">
        <v>1807</v>
      </c>
      <c r="B144" s="11" t="s">
        <v>1952</v>
      </c>
      <c r="C144" s="10" t="s">
        <v>1674</v>
      </c>
      <c r="D144" s="10" t="s">
        <v>1595</v>
      </c>
      <c r="E144" s="10" t="s">
        <v>1670</v>
      </c>
      <c r="F144" s="11" t="s">
        <v>1582</v>
      </c>
      <c r="G144" s="12">
        <v>16</v>
      </c>
      <c r="H144" s="12">
        <v>22.24</v>
      </c>
      <c r="I144" s="12">
        <v>19.23</v>
      </c>
      <c r="J144" s="12">
        <v>0</v>
      </c>
      <c r="K144" s="12">
        <v>3.01</v>
      </c>
      <c r="L144" s="12">
        <v>22.24</v>
      </c>
      <c r="M144" s="12">
        <v>20.58</v>
      </c>
      <c r="N144" s="133">
        <f>TRUNC(I144*(1+$M144/100),2)*$P$165</f>
        <v>26.784489999999998</v>
      </c>
      <c r="O144" s="133">
        <f>TRUNC((J144+K144)*(1+$M144/100),2)+0.01</f>
        <v>3.63</v>
      </c>
      <c r="P144" s="133">
        <f>N144+O144</f>
        <v>30.414489999999997</v>
      </c>
      <c r="Q144" s="133">
        <f t="shared" si="36"/>
        <v>428.55183999999997</v>
      </c>
      <c r="R144" s="133">
        <f t="shared" si="36"/>
        <v>58.08</v>
      </c>
      <c r="S144" s="133">
        <f>Q144+R144</f>
        <v>486.63183999999995</v>
      </c>
      <c r="T144" s="23" t="s">
        <v>1975</v>
      </c>
      <c r="U144" s="26">
        <v>0</v>
      </c>
      <c r="V144" s="19"/>
      <c r="W144" s="19">
        <v>450.56</v>
      </c>
      <c r="X144" s="135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</row>
    <row r="145" spans="1:69" s="14" customFormat="1" ht="15.75" customHeight="1">
      <c r="A145" s="25" t="s">
        <v>1809</v>
      </c>
      <c r="B145" s="11" t="s">
        <v>1892</v>
      </c>
      <c r="C145" s="10" t="s">
        <v>1646</v>
      </c>
      <c r="D145" s="10" t="s">
        <v>1550</v>
      </c>
      <c r="E145" s="10" t="s">
        <v>1903</v>
      </c>
      <c r="F145" s="11" t="s">
        <v>1644</v>
      </c>
      <c r="G145" s="12">
        <v>5</v>
      </c>
      <c r="H145" s="12">
        <v>84.7</v>
      </c>
      <c r="I145" s="12">
        <v>47.35</v>
      </c>
      <c r="J145" s="12">
        <v>1.38</v>
      </c>
      <c r="K145" s="12">
        <v>35.97</v>
      </c>
      <c r="L145" s="12">
        <v>84.7</v>
      </c>
      <c r="M145" s="12">
        <v>20.58</v>
      </c>
      <c r="N145" s="133">
        <f>TRUNC(I145*(1+$M145/100),2)*$P$165</f>
        <v>65.967495</v>
      </c>
      <c r="O145" s="133">
        <f>TRUNC((J145+K145)*(1+$M145/100),2)</f>
        <v>45.03</v>
      </c>
      <c r="P145" s="133">
        <f>N145+O145</f>
        <v>110.997495</v>
      </c>
      <c r="Q145" s="133">
        <f t="shared" si="36"/>
        <v>329.83747499999998</v>
      </c>
      <c r="R145" s="133">
        <f t="shared" si="36"/>
        <v>225.15</v>
      </c>
      <c r="S145" s="133">
        <f>Q145+R145</f>
        <v>554.98747500000002</v>
      </c>
      <c r="T145" s="23" t="s">
        <v>1975</v>
      </c>
      <c r="U145" s="26">
        <v>0</v>
      </c>
      <c r="V145" s="19"/>
      <c r="W145" s="19">
        <v>536.20000000000005</v>
      </c>
      <c r="X145" s="135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</row>
    <row r="146" spans="1:69" s="109" customFormat="1" ht="15" customHeight="1">
      <c r="A146" s="102" t="s">
        <v>1730</v>
      </c>
      <c r="B146" s="103"/>
      <c r="C146" s="104"/>
      <c r="D146" s="104" t="s">
        <v>1938</v>
      </c>
      <c r="E146" s="104"/>
      <c r="F146" s="104"/>
      <c r="G146" s="105"/>
      <c r="H146" s="105"/>
      <c r="I146" s="10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>
        <f>SUM(S147:S149)</f>
        <v>1318.3565149999999</v>
      </c>
      <c r="T146" s="106"/>
      <c r="U146" s="107"/>
      <c r="V146" s="108"/>
      <c r="W146" s="108">
        <v>1249.6400000000001</v>
      </c>
      <c r="X146" s="135">
        <f>S146-W146</f>
        <v>68.716514999999845</v>
      </c>
      <c r="Y146" s="108"/>
      <c r="Z146" s="108"/>
      <c r="AA146" s="108"/>
      <c r="AB146" s="108"/>
      <c r="AC146" s="108"/>
      <c r="AD146" s="108"/>
      <c r="AE146" s="108"/>
      <c r="AF146" s="108"/>
      <c r="AG146" s="108"/>
      <c r="AH146" s="108"/>
      <c r="AI146" s="108"/>
      <c r="AJ146" s="108"/>
      <c r="AK146" s="108"/>
      <c r="AL146" s="108"/>
      <c r="AM146" s="108"/>
      <c r="AN146" s="108"/>
      <c r="AO146" s="108"/>
      <c r="AP146" s="108"/>
      <c r="AQ146" s="108"/>
      <c r="AR146" s="108"/>
      <c r="AS146" s="108"/>
      <c r="AT146" s="108"/>
      <c r="AU146" s="108"/>
      <c r="AV146" s="108"/>
      <c r="AW146" s="108"/>
      <c r="AX146" s="108"/>
      <c r="AY146" s="108"/>
      <c r="AZ146" s="108"/>
      <c r="BA146" s="108"/>
      <c r="BB146" s="108"/>
      <c r="BC146" s="108"/>
      <c r="BD146" s="108"/>
      <c r="BE146" s="108"/>
      <c r="BF146" s="108"/>
      <c r="BG146" s="108"/>
      <c r="BH146" s="108"/>
      <c r="BI146" s="108"/>
      <c r="BJ146" s="108"/>
      <c r="BK146" s="108"/>
      <c r="BL146" s="108"/>
      <c r="BM146" s="108"/>
    </row>
    <row r="147" spans="1:69" s="14" customFormat="1">
      <c r="A147" s="25" t="s">
        <v>1742</v>
      </c>
      <c r="B147" s="11" t="s">
        <v>1607</v>
      </c>
      <c r="C147" s="10" t="s">
        <v>1674</v>
      </c>
      <c r="D147" s="10" t="s">
        <v>1727</v>
      </c>
      <c r="E147" s="10" t="s">
        <v>1670</v>
      </c>
      <c r="F147" s="11" t="s">
        <v>1582</v>
      </c>
      <c r="G147" s="12">
        <v>16</v>
      </c>
      <c r="H147" s="12">
        <v>12.98</v>
      </c>
      <c r="I147" s="12">
        <v>8.84</v>
      </c>
      <c r="J147" s="12">
        <v>0.3</v>
      </c>
      <c r="K147" s="12">
        <v>3.84</v>
      </c>
      <c r="L147" s="12">
        <v>12.98</v>
      </c>
      <c r="M147" s="12">
        <v>20.58</v>
      </c>
      <c r="N147" s="133">
        <f>TRUNC(I147*(1+$M147/100),2)*$P$165</f>
        <v>12.306075</v>
      </c>
      <c r="O147" s="133">
        <f>TRUNC((J147+K147)*(1+$M147/100),2)</f>
        <v>4.99</v>
      </c>
      <c r="P147" s="133">
        <f>N147+O147</f>
        <v>17.296075000000002</v>
      </c>
      <c r="Q147" s="133">
        <f t="shared" ref="Q147:R149" si="37">$G147*N147</f>
        <v>196.8972</v>
      </c>
      <c r="R147" s="133">
        <f t="shared" si="37"/>
        <v>79.84</v>
      </c>
      <c r="S147" s="133">
        <f>Q147+R147</f>
        <v>276.73720000000003</v>
      </c>
      <c r="T147" s="23" t="s">
        <v>1975</v>
      </c>
      <c r="U147" s="26">
        <v>0</v>
      </c>
      <c r="V147" s="19"/>
      <c r="W147" s="19">
        <v>262.88</v>
      </c>
      <c r="X147" s="135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</row>
    <row r="148" spans="1:69" s="14" customFormat="1">
      <c r="A148" s="25" t="s">
        <v>1743</v>
      </c>
      <c r="B148" s="11" t="s">
        <v>1952</v>
      </c>
      <c r="C148" s="10" t="s">
        <v>1674</v>
      </c>
      <c r="D148" s="10" t="s">
        <v>1595</v>
      </c>
      <c r="E148" s="10" t="s">
        <v>1670</v>
      </c>
      <c r="F148" s="11" t="s">
        <v>1582</v>
      </c>
      <c r="G148" s="12">
        <v>16</v>
      </c>
      <c r="H148" s="12">
        <v>22.24</v>
      </c>
      <c r="I148" s="12">
        <v>19.23</v>
      </c>
      <c r="J148" s="12">
        <v>0</v>
      </c>
      <c r="K148" s="12">
        <v>3.01</v>
      </c>
      <c r="L148" s="12">
        <v>22.24</v>
      </c>
      <c r="M148" s="12">
        <v>20.58</v>
      </c>
      <c r="N148" s="133">
        <f>TRUNC(I148*(1+$M148/100),2)*$P$165</f>
        <v>26.784489999999998</v>
      </c>
      <c r="O148" s="133">
        <f>TRUNC((J148+K148)*(1+$M148/100),2)+0.01</f>
        <v>3.63</v>
      </c>
      <c r="P148" s="133">
        <f>N148+O148</f>
        <v>30.414489999999997</v>
      </c>
      <c r="Q148" s="133">
        <f t="shared" si="37"/>
        <v>428.55183999999997</v>
      </c>
      <c r="R148" s="133">
        <f t="shared" si="37"/>
        <v>58.08</v>
      </c>
      <c r="S148" s="133">
        <f>Q148+R148</f>
        <v>486.63183999999995</v>
      </c>
      <c r="T148" s="23" t="s">
        <v>1975</v>
      </c>
      <c r="U148" s="26">
        <v>0</v>
      </c>
      <c r="V148" s="19"/>
      <c r="W148" s="19">
        <v>450.56</v>
      </c>
      <c r="X148" s="135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</row>
    <row r="149" spans="1:69" s="14" customFormat="1" ht="15.75" thickBot="1">
      <c r="A149" s="27" t="s">
        <v>1744</v>
      </c>
      <c r="B149" s="28" t="s">
        <v>1892</v>
      </c>
      <c r="C149" s="29" t="s">
        <v>1646</v>
      </c>
      <c r="D149" s="29" t="s">
        <v>1550</v>
      </c>
      <c r="E149" s="29" t="s">
        <v>1903</v>
      </c>
      <c r="F149" s="28" t="s">
        <v>1644</v>
      </c>
      <c r="G149" s="30">
        <v>5</v>
      </c>
      <c r="H149" s="35">
        <v>84.7</v>
      </c>
      <c r="I149" s="35">
        <v>47.35</v>
      </c>
      <c r="J149" s="35">
        <v>1.38</v>
      </c>
      <c r="K149" s="35">
        <v>35.97</v>
      </c>
      <c r="L149" s="35">
        <v>84.7</v>
      </c>
      <c r="M149" s="12">
        <v>20.58</v>
      </c>
      <c r="N149" s="133">
        <f>TRUNC(I149*(1+$M149/100),2)*$P$165</f>
        <v>65.967495</v>
      </c>
      <c r="O149" s="133">
        <f>TRUNC((J149+K149)*(1+$M149/100),2)</f>
        <v>45.03</v>
      </c>
      <c r="P149" s="133">
        <f>N149+O149</f>
        <v>110.997495</v>
      </c>
      <c r="Q149" s="133">
        <f t="shared" si="37"/>
        <v>329.83747499999998</v>
      </c>
      <c r="R149" s="133">
        <f t="shared" si="37"/>
        <v>225.15</v>
      </c>
      <c r="S149" s="133">
        <f>Q149+R149</f>
        <v>554.98747500000002</v>
      </c>
      <c r="T149" s="31" t="s">
        <v>1975</v>
      </c>
      <c r="U149" s="32">
        <v>0</v>
      </c>
      <c r="V149" s="19"/>
      <c r="W149" s="19">
        <v>536.20000000000005</v>
      </c>
      <c r="X149" s="135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</row>
    <row r="150" spans="1:69" ht="15.75" thickBot="1">
      <c r="A150" s="146"/>
      <c r="B150" s="21"/>
      <c r="C150" s="146"/>
      <c r="D150" s="146"/>
      <c r="E150" s="146"/>
      <c r="F150" s="146"/>
      <c r="G150" s="146"/>
      <c r="H150" s="61" t="s">
        <v>1827</v>
      </c>
      <c r="I150" s="61" t="s">
        <v>780</v>
      </c>
      <c r="J150" s="61" t="s">
        <v>781</v>
      </c>
      <c r="K150" s="61" t="s">
        <v>782</v>
      </c>
      <c r="L150" s="61" t="s">
        <v>779</v>
      </c>
      <c r="M150" s="146"/>
      <c r="N150" s="146"/>
      <c r="O150" s="146"/>
      <c r="P150" s="147" t="s">
        <v>1827</v>
      </c>
      <c r="Q150" s="128">
        <f>SUM(Q13:Q149)</f>
        <v>73286.86542804999</v>
      </c>
      <c r="R150" s="128">
        <f>SUM(R13:R149)</f>
        <v>184276.77119999987</v>
      </c>
      <c r="S150" s="128">
        <f>SUM(S13:S149)/2</f>
        <v>257563.63662804992</v>
      </c>
      <c r="T150" s="101" t="s">
        <v>1977</v>
      </c>
      <c r="U150" s="24">
        <f>SUM(U13:U149)</f>
        <v>102648.24000000002</v>
      </c>
      <c r="W150" s="15">
        <v>258506.21</v>
      </c>
      <c r="BN150"/>
      <c r="BO150"/>
      <c r="BP150"/>
      <c r="BQ150"/>
    </row>
    <row r="151" spans="1:69" ht="15" customHeight="1" thickBot="1">
      <c r="A151" s="211"/>
      <c r="B151" s="211"/>
      <c r="C151" s="211"/>
      <c r="D151" s="2" t="s">
        <v>1524</v>
      </c>
      <c r="E151" s="146"/>
      <c r="F151" s="146"/>
      <c r="G151" s="36"/>
      <c r="H151" s="148"/>
      <c r="I151" s="215" t="s">
        <v>1953</v>
      </c>
      <c r="J151" s="216"/>
      <c r="K151" s="217">
        <v>207994.45</v>
      </c>
      <c r="L151" s="218"/>
      <c r="M151" s="36"/>
      <c r="N151" s="36"/>
      <c r="O151" s="36"/>
      <c r="P151" s="209" t="s">
        <v>1953</v>
      </c>
      <c r="Q151" s="209"/>
      <c r="R151" s="210">
        <v>207994.45</v>
      </c>
      <c r="S151" s="210"/>
      <c r="U151" s="121">
        <f>U150/S150</f>
        <v>0.39853545067091639</v>
      </c>
      <c r="BN151"/>
      <c r="BO151"/>
      <c r="BP151"/>
      <c r="BQ151"/>
    </row>
    <row r="152" spans="1:69" ht="15" customHeight="1">
      <c r="A152" s="211"/>
      <c r="B152" s="211"/>
      <c r="C152" s="211"/>
      <c r="D152" s="2"/>
      <c r="E152" s="146"/>
      <c r="F152" s="146"/>
      <c r="G152" s="36"/>
      <c r="H152" s="36"/>
      <c r="I152" s="212"/>
      <c r="J152" s="212"/>
      <c r="K152" s="208"/>
      <c r="L152" s="208"/>
      <c r="M152" s="36"/>
      <c r="N152" s="36"/>
      <c r="O152" s="36"/>
      <c r="P152" s="209" t="s">
        <v>1861</v>
      </c>
      <c r="Q152" s="209"/>
      <c r="R152" s="210">
        <f>S150-L150</f>
        <v>49569.186628049909</v>
      </c>
      <c r="S152" s="210"/>
      <c r="BN152"/>
      <c r="BO152"/>
      <c r="BP152"/>
      <c r="BQ152"/>
    </row>
    <row r="153" spans="1:69">
      <c r="A153" s="211"/>
      <c r="B153" s="211"/>
      <c r="C153" s="211"/>
      <c r="D153" s="2" t="s">
        <v>1524</v>
      </c>
      <c r="E153" s="146"/>
      <c r="F153" s="146"/>
      <c r="G153" s="36"/>
      <c r="H153" s="36"/>
      <c r="I153" s="212"/>
      <c r="J153" s="212"/>
      <c r="K153" s="208"/>
      <c r="L153" s="208"/>
      <c r="M153" s="36"/>
      <c r="N153" s="36"/>
      <c r="O153" s="36"/>
      <c r="P153" s="209" t="s">
        <v>1584</v>
      </c>
      <c r="Q153" s="209"/>
      <c r="R153" s="210">
        <f>R151+R152</f>
        <v>257563.63662804992</v>
      </c>
      <c r="S153" s="210"/>
      <c r="BN153"/>
      <c r="BO153"/>
      <c r="BP153"/>
      <c r="BQ153"/>
    </row>
    <row r="154" spans="1:69">
      <c r="A154" s="146"/>
      <c r="B154" s="21"/>
      <c r="C154" s="146"/>
      <c r="D154" s="146"/>
      <c r="E154" s="146"/>
      <c r="F154" s="146"/>
      <c r="G154" s="36"/>
      <c r="H154" s="36"/>
      <c r="I154" s="37"/>
      <c r="J154" s="37"/>
      <c r="K154" s="37"/>
      <c r="L154" s="37"/>
      <c r="M154" s="36"/>
      <c r="N154" s="36"/>
      <c r="O154" s="36"/>
      <c r="P154" s="36"/>
      <c r="BN154"/>
      <c r="BO154"/>
      <c r="BP154"/>
      <c r="BQ154"/>
    </row>
    <row r="155" spans="1:69">
      <c r="A155" s="214"/>
      <c r="B155" s="214"/>
      <c r="C155" s="214"/>
      <c r="D155" s="214"/>
      <c r="E155" s="214"/>
      <c r="F155" s="214"/>
      <c r="G155" s="214"/>
      <c r="H155" s="214"/>
      <c r="I155" s="214"/>
      <c r="J155" s="214"/>
      <c r="K155" s="214"/>
      <c r="L155" s="214"/>
      <c r="M155" s="214"/>
      <c r="BN155"/>
      <c r="BO155"/>
      <c r="BP155"/>
      <c r="BQ155"/>
    </row>
    <row r="158" spans="1:69">
      <c r="R158" s="187"/>
    </row>
    <row r="163" spans="15:19">
      <c r="O163" t="s">
        <v>109</v>
      </c>
    </row>
    <row r="164" spans="15:19" ht="45">
      <c r="O164" s="182" t="s">
        <v>110</v>
      </c>
      <c r="P164" s="182" t="s">
        <v>111</v>
      </c>
      <c r="Q164" s="183" t="s">
        <v>112</v>
      </c>
      <c r="R164" s="183" t="s">
        <v>1863</v>
      </c>
      <c r="S164" s="183" t="s">
        <v>26</v>
      </c>
    </row>
    <row r="165" spans="15:19">
      <c r="O165" s="184">
        <v>0.95229821513189061</v>
      </c>
      <c r="P165" s="185">
        <v>1.1555</v>
      </c>
      <c r="Q165" s="186">
        <v>73285.995477396515</v>
      </c>
      <c r="R165" s="186">
        <v>184271.99851311004</v>
      </c>
      <c r="S165" s="186">
        <v>257557.99399050657</v>
      </c>
    </row>
  </sheetData>
  <mergeCells count="38">
    <mergeCell ref="G11:G12"/>
    <mergeCell ref="H11:H12"/>
    <mergeCell ref="I11:L11"/>
    <mergeCell ref="M11:M12"/>
    <mergeCell ref="A7:U7"/>
    <mergeCell ref="A1:U1"/>
    <mergeCell ref="A2:U2"/>
    <mergeCell ref="A3:U3"/>
    <mergeCell ref="A4:U5"/>
    <mergeCell ref="A6:U6"/>
    <mergeCell ref="A11:A12"/>
    <mergeCell ref="B11:B12"/>
    <mergeCell ref="C11:C12"/>
    <mergeCell ref="D11:D12"/>
    <mergeCell ref="T11:U11"/>
    <mergeCell ref="D8:U8"/>
    <mergeCell ref="D9:U9"/>
    <mergeCell ref="S10:U10"/>
    <mergeCell ref="E11:E12"/>
    <mergeCell ref="F11:F12"/>
    <mergeCell ref="N11:P11"/>
    <mergeCell ref="Q11:S11"/>
    <mergeCell ref="R153:S153"/>
    <mergeCell ref="A155:M155"/>
    <mergeCell ref="A151:C151"/>
    <mergeCell ref="I151:J151"/>
    <mergeCell ref="K151:L151"/>
    <mergeCell ref="P151:Q151"/>
    <mergeCell ref="A153:C153"/>
    <mergeCell ref="I153:J153"/>
    <mergeCell ref="K153:L153"/>
    <mergeCell ref="P153:Q153"/>
    <mergeCell ref="R151:S151"/>
    <mergeCell ref="A152:C152"/>
    <mergeCell ref="I152:J152"/>
    <mergeCell ref="K152:L152"/>
    <mergeCell ref="P152:Q152"/>
    <mergeCell ref="R152:S152"/>
  </mergeCells>
  <phoneticPr fontId="4" type="noConversion"/>
  <pageMargins left="0.7" right="0.7" top="0.75" bottom="0.75" header="0.3" footer="0.3"/>
  <pageSetup paperSize="257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77"/>
  <sheetViews>
    <sheetView workbookViewId="0">
      <selection activeCell="A7" sqref="A7"/>
    </sheetView>
  </sheetViews>
  <sheetFormatPr defaultRowHeight="15"/>
  <cols>
    <col min="5" max="5" width="64.42578125" customWidth="1"/>
    <col min="6" max="6" width="12.85546875" customWidth="1"/>
    <col min="10" max="10" width="13.28515625" customWidth="1"/>
  </cols>
  <sheetData>
    <row r="1" spans="1:11">
      <c r="A1" s="273" t="s">
        <v>1960</v>
      </c>
      <c r="B1" s="274"/>
      <c r="C1" s="274"/>
      <c r="D1" s="274"/>
      <c r="E1" s="274"/>
      <c r="F1" s="274"/>
      <c r="G1" s="274"/>
      <c r="H1" s="274"/>
      <c r="I1" s="274"/>
      <c r="J1" s="274"/>
      <c r="K1" s="275"/>
    </row>
    <row r="2" spans="1:11">
      <c r="A2" s="276" t="s">
        <v>1961</v>
      </c>
      <c r="B2" s="277"/>
      <c r="C2" s="277"/>
      <c r="D2" s="277"/>
      <c r="E2" s="277"/>
      <c r="F2" s="277"/>
      <c r="G2" s="277"/>
      <c r="H2" s="277"/>
      <c r="I2" s="277"/>
      <c r="J2" s="277"/>
      <c r="K2" s="278"/>
    </row>
    <row r="3" spans="1:11">
      <c r="A3" s="276" t="s">
        <v>14</v>
      </c>
      <c r="B3" s="277"/>
      <c r="C3" s="277"/>
      <c r="D3" s="277"/>
      <c r="E3" s="277"/>
      <c r="F3" s="277"/>
      <c r="G3" s="277"/>
      <c r="H3" s="277"/>
      <c r="I3" s="277"/>
      <c r="J3" s="277"/>
      <c r="K3" s="278"/>
    </row>
    <row r="4" spans="1:11">
      <c r="A4" s="276"/>
      <c r="B4" s="277"/>
      <c r="C4" s="277"/>
      <c r="D4" s="277"/>
      <c r="E4" s="277"/>
      <c r="F4" s="277"/>
      <c r="G4" s="277"/>
      <c r="H4" s="277"/>
      <c r="I4" s="277"/>
      <c r="J4" s="277"/>
      <c r="K4" s="278"/>
    </row>
    <row r="5" spans="1:11">
      <c r="A5" s="279" t="s">
        <v>33</v>
      </c>
      <c r="B5" s="280"/>
      <c r="C5" s="280"/>
      <c r="D5" s="280"/>
      <c r="E5" s="280"/>
      <c r="F5" s="280"/>
      <c r="G5" s="280"/>
      <c r="H5" s="280"/>
      <c r="I5" s="280"/>
      <c r="J5" s="280"/>
      <c r="K5" s="281"/>
    </row>
    <row r="6" spans="1:11">
      <c r="A6" s="279"/>
      <c r="B6" s="280"/>
      <c r="C6" s="280"/>
      <c r="D6" s="280"/>
      <c r="E6" s="280"/>
      <c r="F6" s="280"/>
      <c r="G6" s="280"/>
      <c r="H6" s="280"/>
      <c r="I6" s="280"/>
      <c r="J6" s="280"/>
      <c r="K6" s="281"/>
    </row>
    <row r="7" spans="1:11">
      <c r="A7" s="97" t="s">
        <v>15</v>
      </c>
      <c r="B7" s="282" t="s">
        <v>16</v>
      </c>
      <c r="C7" s="282"/>
      <c r="D7" s="282"/>
      <c r="E7" s="282"/>
      <c r="F7" s="282"/>
      <c r="G7" s="282"/>
      <c r="H7" s="282"/>
      <c r="I7" s="282"/>
      <c r="J7" s="282"/>
      <c r="K7" s="283"/>
    </row>
    <row r="8" spans="1:11">
      <c r="A8" s="97" t="s">
        <v>17</v>
      </c>
      <c r="B8" s="284" t="s">
        <v>18</v>
      </c>
      <c r="C8" s="284"/>
      <c r="D8" s="284"/>
      <c r="E8" s="284"/>
      <c r="F8" s="284"/>
      <c r="G8" s="284"/>
      <c r="H8" s="284"/>
      <c r="I8" s="284"/>
      <c r="J8" s="284"/>
      <c r="K8" s="285"/>
    </row>
    <row r="9" spans="1:11">
      <c r="A9" s="286"/>
      <c r="B9" s="287"/>
      <c r="C9" s="287"/>
      <c r="D9" s="287"/>
      <c r="E9" s="287"/>
      <c r="F9" s="287"/>
      <c r="G9" s="287"/>
      <c r="H9" s="287"/>
      <c r="I9" s="287"/>
      <c r="J9" s="287"/>
      <c r="K9" s="288"/>
    </row>
    <row r="10" spans="1:11">
      <c r="A10" s="98" t="s">
        <v>1965</v>
      </c>
      <c r="B10" s="99"/>
      <c r="C10" s="99"/>
      <c r="D10" s="223" t="s">
        <v>1976</v>
      </c>
      <c r="E10" s="223"/>
      <c r="F10" s="223"/>
      <c r="G10" s="223"/>
      <c r="H10" s="223"/>
      <c r="I10" s="223"/>
      <c r="J10" s="223"/>
      <c r="K10" s="289"/>
    </row>
    <row r="11" spans="1:11">
      <c r="A11" s="98" t="s">
        <v>1966</v>
      </c>
      <c r="B11" s="99"/>
      <c r="C11" s="99"/>
      <c r="D11" s="226" t="s">
        <v>1967</v>
      </c>
      <c r="E11" s="226"/>
      <c r="F11" s="226"/>
      <c r="G11" s="226"/>
      <c r="H11" s="226"/>
      <c r="I11" s="226"/>
      <c r="J11" s="226"/>
      <c r="K11" s="227"/>
    </row>
    <row r="12" spans="1:11">
      <c r="A12" s="100"/>
      <c r="B12" s="8"/>
      <c r="C12" s="8"/>
      <c r="D12" s="8"/>
      <c r="E12" s="8"/>
      <c r="F12" s="8"/>
      <c r="G12" s="8"/>
      <c r="H12" s="271" t="s">
        <v>1968</v>
      </c>
      <c r="I12" s="271"/>
      <c r="J12" s="271"/>
      <c r="K12" s="272"/>
    </row>
    <row r="13" spans="1:11">
      <c r="A13" s="38" t="s">
        <v>1978</v>
      </c>
      <c r="B13" s="38" t="s">
        <v>1979</v>
      </c>
      <c r="C13" s="39"/>
      <c r="D13" s="38"/>
      <c r="E13" s="38" t="s">
        <v>1754</v>
      </c>
      <c r="F13" s="244"/>
      <c r="G13" s="245"/>
      <c r="H13" s="39"/>
      <c r="I13" s="39"/>
      <c r="J13" s="39"/>
      <c r="K13" s="39" t="s">
        <v>1980</v>
      </c>
    </row>
    <row r="14" spans="1:11">
      <c r="A14" s="40"/>
      <c r="B14" s="40" t="s">
        <v>1845</v>
      </c>
      <c r="C14" s="41" t="s">
        <v>1713</v>
      </c>
      <c r="D14" s="40" t="s">
        <v>1623</v>
      </c>
      <c r="E14" s="40" t="s">
        <v>1681</v>
      </c>
      <c r="F14" s="246" t="s">
        <v>1745</v>
      </c>
      <c r="G14" s="246"/>
      <c r="H14" s="42" t="s">
        <v>1649</v>
      </c>
      <c r="I14" s="41" t="s">
        <v>1815</v>
      </c>
      <c r="J14" s="41" t="s">
        <v>1958</v>
      </c>
      <c r="K14" s="41" t="s">
        <v>1748</v>
      </c>
    </row>
    <row r="15" spans="1:11" ht="22.5">
      <c r="A15" s="43" t="s">
        <v>1981</v>
      </c>
      <c r="B15" s="43" t="s">
        <v>1982</v>
      </c>
      <c r="C15" s="44" t="s">
        <v>1983</v>
      </c>
      <c r="D15" s="43" t="s">
        <v>1577</v>
      </c>
      <c r="E15" s="43" t="s">
        <v>1675</v>
      </c>
      <c r="F15" s="243" t="s">
        <v>1728</v>
      </c>
      <c r="G15" s="243"/>
      <c r="H15" s="45" t="s">
        <v>1701</v>
      </c>
      <c r="I15" s="44">
        <v>1</v>
      </c>
      <c r="J15" s="44" t="s">
        <v>1984</v>
      </c>
      <c r="K15" s="44" t="s">
        <v>1984</v>
      </c>
    </row>
    <row r="16" spans="1:11" ht="33.75">
      <c r="A16" s="43" t="s">
        <v>1985</v>
      </c>
      <c r="B16" s="43"/>
      <c r="C16" s="44" t="s">
        <v>1983</v>
      </c>
      <c r="D16" s="43" t="s">
        <v>1577</v>
      </c>
      <c r="E16" s="43" t="s">
        <v>1986</v>
      </c>
      <c r="F16" s="243" t="s">
        <v>1987</v>
      </c>
      <c r="G16" s="243"/>
      <c r="H16" s="45" t="s">
        <v>1701</v>
      </c>
      <c r="I16" s="44" t="s">
        <v>1988</v>
      </c>
      <c r="J16" s="44" t="s">
        <v>1984</v>
      </c>
      <c r="K16" s="46">
        <v>178.34</v>
      </c>
    </row>
    <row r="17" spans="1:11">
      <c r="A17" s="47"/>
      <c r="B17" s="47"/>
      <c r="C17" s="47"/>
      <c r="D17" s="47"/>
      <c r="E17" s="47"/>
      <c r="F17" s="48" t="s">
        <v>1989</v>
      </c>
      <c r="G17" s="48" t="s">
        <v>1990</v>
      </c>
      <c r="H17" s="48" t="s">
        <v>1991</v>
      </c>
      <c r="I17" s="48" t="s">
        <v>1990</v>
      </c>
      <c r="J17" s="48" t="s">
        <v>1992</v>
      </c>
      <c r="K17" s="48" t="s">
        <v>1990</v>
      </c>
    </row>
    <row r="18" spans="1:11">
      <c r="A18" s="47"/>
      <c r="B18" s="47"/>
      <c r="C18" s="47"/>
      <c r="D18" s="47"/>
      <c r="E18" s="47"/>
      <c r="F18" s="44" t="s">
        <v>1993</v>
      </c>
      <c r="G18" s="44" t="s">
        <v>1994</v>
      </c>
      <c r="H18" s="242" t="s">
        <v>1995</v>
      </c>
      <c r="I18" s="242"/>
      <c r="J18" s="242" t="s">
        <v>1996</v>
      </c>
      <c r="K18" s="242"/>
    </row>
    <row r="19" spans="1:11" ht="15.75" thickBot="1">
      <c r="A19" s="47"/>
      <c r="B19" s="47"/>
      <c r="C19" s="47"/>
      <c r="D19" s="47"/>
      <c r="E19" s="47"/>
      <c r="F19" s="44" t="s">
        <v>1997</v>
      </c>
      <c r="G19" s="44" t="s">
        <v>1988</v>
      </c>
      <c r="H19" s="247" t="s">
        <v>1998</v>
      </c>
      <c r="I19" s="247"/>
      <c r="J19" s="247" t="s">
        <v>1996</v>
      </c>
      <c r="K19" s="247"/>
    </row>
    <row r="20" spans="1:11" ht="15.75" thickTop="1">
      <c r="A20" s="49"/>
      <c r="B20" s="49"/>
      <c r="C20" s="49"/>
      <c r="D20" s="49"/>
      <c r="E20" s="49"/>
      <c r="F20" s="50"/>
      <c r="G20" s="50"/>
      <c r="H20" s="50"/>
      <c r="I20" s="50"/>
      <c r="J20" s="50"/>
      <c r="K20" s="50"/>
    </row>
    <row r="21" spans="1:11">
      <c r="A21" s="40"/>
      <c r="B21" s="40" t="s">
        <v>1845</v>
      </c>
      <c r="C21" s="41" t="s">
        <v>1713</v>
      </c>
      <c r="D21" s="40" t="s">
        <v>1623</v>
      </c>
      <c r="E21" s="40" t="s">
        <v>1681</v>
      </c>
      <c r="F21" s="246" t="s">
        <v>1745</v>
      </c>
      <c r="G21" s="246"/>
      <c r="H21" s="42" t="s">
        <v>1649</v>
      </c>
      <c r="I21" s="41" t="s">
        <v>1815</v>
      </c>
      <c r="J21" s="41" t="s">
        <v>1958</v>
      </c>
      <c r="K21" s="41" t="s">
        <v>1748</v>
      </c>
    </row>
    <row r="22" spans="1:11" ht="22.5">
      <c r="A22" s="43" t="s">
        <v>1981</v>
      </c>
      <c r="B22" s="43" t="s">
        <v>1999</v>
      </c>
      <c r="C22" s="44" t="s">
        <v>2000</v>
      </c>
      <c r="D22" s="43" t="s">
        <v>1674</v>
      </c>
      <c r="E22" s="43" t="s">
        <v>1796</v>
      </c>
      <c r="F22" s="243" t="s">
        <v>1670</v>
      </c>
      <c r="G22" s="243"/>
      <c r="H22" s="45" t="s">
        <v>1604</v>
      </c>
      <c r="I22" s="44">
        <v>1</v>
      </c>
      <c r="J22" s="44" t="s">
        <v>2001</v>
      </c>
      <c r="K22" s="44" t="s">
        <v>2001</v>
      </c>
    </row>
    <row r="23" spans="1:11" ht="22.5">
      <c r="A23" s="43" t="s">
        <v>2002</v>
      </c>
      <c r="B23" s="43"/>
      <c r="C23" s="44" t="s">
        <v>2003</v>
      </c>
      <c r="D23" s="43" t="s">
        <v>1674</v>
      </c>
      <c r="E23" s="43" t="s">
        <v>2004</v>
      </c>
      <c r="F23" s="243" t="s">
        <v>1670</v>
      </c>
      <c r="G23" s="243"/>
      <c r="H23" s="45" t="s">
        <v>1604</v>
      </c>
      <c r="I23" s="44" t="s">
        <v>2005</v>
      </c>
      <c r="J23" s="44" t="s">
        <v>2006</v>
      </c>
      <c r="K23" s="46">
        <v>7.46</v>
      </c>
    </row>
    <row r="24" spans="1:11" ht="22.5">
      <c r="A24" s="43" t="s">
        <v>2002</v>
      </c>
      <c r="B24" s="43"/>
      <c r="C24" s="44" t="s">
        <v>2007</v>
      </c>
      <c r="D24" s="43" t="s">
        <v>1674</v>
      </c>
      <c r="E24" s="43" t="s">
        <v>2008</v>
      </c>
      <c r="F24" s="243" t="s">
        <v>1670</v>
      </c>
      <c r="G24" s="243"/>
      <c r="H24" s="45" t="s">
        <v>1604</v>
      </c>
      <c r="I24" s="44" t="s">
        <v>1988</v>
      </c>
      <c r="J24" s="44" t="s">
        <v>2009</v>
      </c>
      <c r="K24" s="46">
        <v>111.39</v>
      </c>
    </row>
    <row r="25" spans="1:11" ht="33.75">
      <c r="A25" s="43" t="s">
        <v>1985</v>
      </c>
      <c r="B25" s="43"/>
      <c r="C25" s="44" t="s">
        <v>2010</v>
      </c>
      <c r="D25" s="43" t="s">
        <v>1674</v>
      </c>
      <c r="E25" s="43" t="s">
        <v>2011</v>
      </c>
      <c r="F25" s="243" t="s">
        <v>2012</v>
      </c>
      <c r="G25" s="243"/>
      <c r="H25" s="45" t="s">
        <v>1604</v>
      </c>
      <c r="I25" s="44" t="s">
        <v>1988</v>
      </c>
      <c r="J25" s="44" t="s">
        <v>2013</v>
      </c>
      <c r="K25" s="46">
        <v>12241.03</v>
      </c>
    </row>
    <row r="26" spans="1:11" ht="33.75">
      <c r="A26" s="43" t="s">
        <v>1985</v>
      </c>
      <c r="B26" s="43"/>
      <c r="C26" s="44" t="s">
        <v>2014</v>
      </c>
      <c r="D26" s="43" t="s">
        <v>1674</v>
      </c>
      <c r="E26" s="43" t="s">
        <v>2015</v>
      </c>
      <c r="F26" s="243" t="s">
        <v>1910</v>
      </c>
      <c r="G26" s="243"/>
      <c r="H26" s="45" t="s">
        <v>1604</v>
      </c>
      <c r="I26" s="44" t="s">
        <v>1988</v>
      </c>
      <c r="J26" s="44" t="s">
        <v>2016</v>
      </c>
      <c r="K26" s="46">
        <v>69.239999999999995</v>
      </c>
    </row>
    <row r="27" spans="1:11" ht="33.75">
      <c r="A27" s="43" t="s">
        <v>1985</v>
      </c>
      <c r="B27" s="43"/>
      <c r="C27" s="44" t="s">
        <v>2017</v>
      </c>
      <c r="D27" s="43" t="s">
        <v>1674</v>
      </c>
      <c r="E27" s="43" t="s">
        <v>2018</v>
      </c>
      <c r="F27" s="243" t="s">
        <v>1910</v>
      </c>
      <c r="G27" s="243"/>
      <c r="H27" s="45" t="s">
        <v>1604</v>
      </c>
      <c r="I27" s="44" t="s">
        <v>1988</v>
      </c>
      <c r="J27" s="44" t="s">
        <v>2019</v>
      </c>
      <c r="K27" s="46">
        <v>3.94</v>
      </c>
    </row>
    <row r="28" spans="1:11">
      <c r="A28" s="47"/>
      <c r="B28" s="47"/>
      <c r="C28" s="47"/>
      <c r="D28" s="47"/>
      <c r="E28" s="47"/>
      <c r="F28" s="44" t="s">
        <v>1989</v>
      </c>
      <c r="G28" s="44" t="s">
        <v>2020</v>
      </c>
      <c r="H28" s="44" t="s">
        <v>1991</v>
      </c>
      <c r="I28" s="44" t="s">
        <v>1990</v>
      </c>
      <c r="J28" s="44" t="s">
        <v>1992</v>
      </c>
      <c r="K28" s="44" t="s">
        <v>2020</v>
      </c>
    </row>
    <row r="29" spans="1:11">
      <c r="A29" s="47"/>
      <c r="B29" s="47"/>
      <c r="C29" s="47"/>
      <c r="D29" s="47"/>
      <c r="E29" s="47"/>
      <c r="F29" s="44" t="s">
        <v>1993</v>
      </c>
      <c r="G29" s="44" t="s">
        <v>2021</v>
      </c>
      <c r="H29" s="242" t="s">
        <v>1995</v>
      </c>
      <c r="I29" s="242"/>
      <c r="J29" s="242" t="s">
        <v>2022</v>
      </c>
      <c r="K29" s="242"/>
    </row>
    <row r="30" spans="1:11" ht="15.75" thickBot="1">
      <c r="A30" s="47"/>
      <c r="B30" s="47"/>
      <c r="C30" s="47"/>
      <c r="D30" s="47"/>
      <c r="E30" s="47"/>
      <c r="F30" s="44" t="s">
        <v>1997</v>
      </c>
      <c r="G30" s="44" t="s">
        <v>1988</v>
      </c>
      <c r="H30" s="247" t="s">
        <v>1998</v>
      </c>
      <c r="I30" s="247"/>
      <c r="J30" s="247" t="s">
        <v>2022</v>
      </c>
      <c r="K30" s="247"/>
    </row>
    <row r="31" spans="1:11" ht="15.75" thickTop="1">
      <c r="A31" s="49"/>
      <c r="B31" s="49"/>
      <c r="C31" s="49"/>
      <c r="D31" s="49"/>
      <c r="E31" s="49"/>
      <c r="F31" s="50"/>
      <c r="G31" s="50"/>
      <c r="H31" s="50"/>
      <c r="I31" s="50"/>
      <c r="J31" s="50"/>
      <c r="K31" s="50"/>
    </row>
    <row r="32" spans="1:11">
      <c r="A32" s="40"/>
      <c r="B32" s="40" t="s">
        <v>1845</v>
      </c>
      <c r="C32" s="41" t="s">
        <v>1713</v>
      </c>
      <c r="D32" s="40" t="s">
        <v>1623</v>
      </c>
      <c r="E32" s="40" t="s">
        <v>1681</v>
      </c>
      <c r="F32" s="246" t="s">
        <v>1745</v>
      </c>
      <c r="G32" s="246"/>
      <c r="H32" s="42" t="s">
        <v>1649</v>
      </c>
      <c r="I32" s="41" t="s">
        <v>1815</v>
      </c>
      <c r="J32" s="41" t="s">
        <v>1958</v>
      </c>
      <c r="K32" s="41" t="s">
        <v>1748</v>
      </c>
    </row>
    <row r="33" spans="1:11" ht="22.5">
      <c r="A33" s="43" t="s">
        <v>1981</v>
      </c>
      <c r="B33" s="43" t="s">
        <v>2023</v>
      </c>
      <c r="C33" s="44" t="s">
        <v>2024</v>
      </c>
      <c r="D33" s="43" t="s">
        <v>1674</v>
      </c>
      <c r="E33" s="43" t="s">
        <v>1781</v>
      </c>
      <c r="F33" s="243" t="s">
        <v>1670</v>
      </c>
      <c r="G33" s="243"/>
      <c r="H33" s="45" t="s">
        <v>1604</v>
      </c>
      <c r="I33" s="44">
        <v>1</v>
      </c>
      <c r="J33" s="44" t="s">
        <v>2025</v>
      </c>
      <c r="K33" s="44" t="s">
        <v>2025</v>
      </c>
    </row>
    <row r="34" spans="1:11" ht="22.5">
      <c r="A34" s="43" t="s">
        <v>2002</v>
      </c>
      <c r="B34" s="43"/>
      <c r="C34" s="44" t="s">
        <v>2003</v>
      </c>
      <c r="D34" s="43" t="s">
        <v>1674</v>
      </c>
      <c r="E34" s="43" t="s">
        <v>2004</v>
      </c>
      <c r="F34" s="243" t="s">
        <v>1670</v>
      </c>
      <c r="G34" s="243"/>
      <c r="H34" s="45" t="s">
        <v>1604</v>
      </c>
      <c r="I34" s="44" t="s">
        <v>2005</v>
      </c>
      <c r="J34" s="44" t="s">
        <v>2006</v>
      </c>
      <c r="K34" s="46">
        <v>7.46</v>
      </c>
    </row>
    <row r="35" spans="1:11" ht="22.5">
      <c r="A35" s="43" t="s">
        <v>2002</v>
      </c>
      <c r="B35" s="43"/>
      <c r="C35" s="44" t="s">
        <v>2026</v>
      </c>
      <c r="D35" s="43" t="s">
        <v>1674</v>
      </c>
      <c r="E35" s="43" t="s">
        <v>2027</v>
      </c>
      <c r="F35" s="243" t="s">
        <v>1670</v>
      </c>
      <c r="G35" s="243"/>
      <c r="H35" s="45" t="s">
        <v>1604</v>
      </c>
      <c r="I35" s="44" t="s">
        <v>1988</v>
      </c>
      <c r="J35" s="44" t="s">
        <v>2028</v>
      </c>
      <c r="K35" s="46">
        <v>43.15</v>
      </c>
    </row>
    <row r="36" spans="1:11" ht="33.75">
      <c r="A36" s="43" t="s">
        <v>1985</v>
      </c>
      <c r="B36" s="43"/>
      <c r="C36" s="44" t="s">
        <v>2029</v>
      </c>
      <c r="D36" s="43" t="s">
        <v>1674</v>
      </c>
      <c r="E36" s="43" t="s">
        <v>2030</v>
      </c>
      <c r="F36" s="243" t="s">
        <v>1910</v>
      </c>
      <c r="G36" s="243"/>
      <c r="H36" s="45" t="s">
        <v>1604</v>
      </c>
      <c r="I36" s="44" t="s">
        <v>1988</v>
      </c>
      <c r="J36" s="44" t="s">
        <v>2031</v>
      </c>
      <c r="K36" s="46">
        <v>337.01</v>
      </c>
    </row>
    <row r="37" spans="1:11" ht="33.75">
      <c r="A37" s="43" t="s">
        <v>1985</v>
      </c>
      <c r="B37" s="43"/>
      <c r="C37" s="44" t="s">
        <v>2032</v>
      </c>
      <c r="D37" s="43" t="s">
        <v>1674</v>
      </c>
      <c r="E37" s="43" t="s">
        <v>2033</v>
      </c>
      <c r="F37" s="243" t="s">
        <v>2012</v>
      </c>
      <c r="G37" s="243"/>
      <c r="H37" s="45" t="s">
        <v>1604</v>
      </c>
      <c r="I37" s="44" t="s">
        <v>1988</v>
      </c>
      <c r="J37" s="44" t="s">
        <v>2034</v>
      </c>
      <c r="K37" s="46">
        <v>3319.82</v>
      </c>
    </row>
    <row r="38" spans="1:11" ht="33.75">
      <c r="A38" s="43" t="s">
        <v>1985</v>
      </c>
      <c r="B38" s="43"/>
      <c r="C38" s="44" t="s">
        <v>2014</v>
      </c>
      <c r="D38" s="43" t="s">
        <v>1674</v>
      </c>
      <c r="E38" s="43" t="s">
        <v>2015</v>
      </c>
      <c r="F38" s="243" t="s">
        <v>1910</v>
      </c>
      <c r="G38" s="243"/>
      <c r="H38" s="45" t="s">
        <v>1604</v>
      </c>
      <c r="I38" s="44" t="s">
        <v>1988</v>
      </c>
      <c r="J38" s="44" t="s">
        <v>2016</v>
      </c>
      <c r="K38" s="46">
        <v>69.239999999999995</v>
      </c>
    </row>
    <row r="39" spans="1:11" ht="33.75">
      <c r="A39" s="43" t="s">
        <v>1985</v>
      </c>
      <c r="B39" s="43"/>
      <c r="C39" s="44" t="s">
        <v>2017</v>
      </c>
      <c r="D39" s="43" t="s">
        <v>1674</v>
      </c>
      <c r="E39" s="43" t="s">
        <v>2018</v>
      </c>
      <c r="F39" s="243" t="s">
        <v>1910</v>
      </c>
      <c r="G39" s="243"/>
      <c r="H39" s="45" t="s">
        <v>1604</v>
      </c>
      <c r="I39" s="44" t="s">
        <v>1988</v>
      </c>
      <c r="J39" s="44" t="s">
        <v>2019</v>
      </c>
      <c r="K39" s="46">
        <v>3.94</v>
      </c>
    </row>
    <row r="40" spans="1:11" ht="33.75">
      <c r="A40" s="43" t="s">
        <v>1985</v>
      </c>
      <c r="B40" s="43"/>
      <c r="C40" s="44" t="s">
        <v>2035</v>
      </c>
      <c r="D40" s="43" t="s">
        <v>1674</v>
      </c>
      <c r="E40" s="43" t="s">
        <v>2036</v>
      </c>
      <c r="F40" s="243" t="s">
        <v>1910</v>
      </c>
      <c r="G40" s="243"/>
      <c r="H40" s="45" t="s">
        <v>1604</v>
      </c>
      <c r="I40" s="44" t="s">
        <v>1988</v>
      </c>
      <c r="J40" s="44" t="s">
        <v>2037</v>
      </c>
      <c r="K40" s="46">
        <v>150.05000000000001</v>
      </c>
    </row>
    <row r="41" spans="1:11">
      <c r="A41" s="47"/>
      <c r="B41" s="47"/>
      <c r="C41" s="47"/>
      <c r="D41" s="47"/>
      <c r="E41" s="47"/>
      <c r="F41" s="44" t="s">
        <v>1989</v>
      </c>
      <c r="G41" s="44" t="s">
        <v>2038</v>
      </c>
      <c r="H41" s="44" t="s">
        <v>1991</v>
      </c>
      <c r="I41" s="44" t="s">
        <v>1990</v>
      </c>
      <c r="J41" s="44" t="s">
        <v>1992</v>
      </c>
      <c r="K41" s="44" t="s">
        <v>2038</v>
      </c>
    </row>
    <row r="42" spans="1:11">
      <c r="A42" s="47"/>
      <c r="B42" s="47"/>
      <c r="C42" s="47"/>
      <c r="D42" s="47"/>
      <c r="E42" s="47"/>
      <c r="F42" s="44" t="s">
        <v>1993</v>
      </c>
      <c r="G42" s="44" t="s">
        <v>2039</v>
      </c>
      <c r="H42" s="242" t="s">
        <v>1995</v>
      </c>
      <c r="I42" s="242"/>
      <c r="J42" s="242" t="s">
        <v>2040</v>
      </c>
      <c r="K42" s="242"/>
    </row>
    <row r="43" spans="1:11" ht="15.75" thickBot="1">
      <c r="A43" s="47"/>
      <c r="B43" s="47"/>
      <c r="C43" s="47"/>
      <c r="D43" s="47"/>
      <c r="E43" s="47"/>
      <c r="F43" s="44" t="s">
        <v>1997</v>
      </c>
      <c r="G43" s="44" t="s">
        <v>1988</v>
      </c>
      <c r="H43" s="247" t="s">
        <v>1998</v>
      </c>
      <c r="I43" s="247"/>
      <c r="J43" s="247" t="s">
        <v>2040</v>
      </c>
      <c r="K43" s="247"/>
    </row>
    <row r="44" spans="1:11" ht="15.75" thickTop="1">
      <c r="A44" s="49"/>
      <c r="B44" s="49"/>
      <c r="C44" s="49"/>
      <c r="D44" s="49"/>
      <c r="E44" s="49"/>
      <c r="F44" s="50"/>
      <c r="G44" s="50"/>
      <c r="H44" s="50"/>
      <c r="I44" s="50"/>
      <c r="J44" s="50"/>
      <c r="K44" s="50"/>
    </row>
    <row r="45" spans="1:11">
      <c r="A45" s="40"/>
      <c r="B45" s="40" t="s">
        <v>1845</v>
      </c>
      <c r="C45" s="41" t="s">
        <v>1713</v>
      </c>
      <c r="D45" s="40" t="s">
        <v>1623</v>
      </c>
      <c r="E45" s="40" t="s">
        <v>1681</v>
      </c>
      <c r="F45" s="246" t="s">
        <v>1745</v>
      </c>
      <c r="G45" s="246"/>
      <c r="H45" s="42" t="s">
        <v>1649</v>
      </c>
      <c r="I45" s="41" t="s">
        <v>1815</v>
      </c>
      <c r="J45" s="41" t="s">
        <v>1958</v>
      </c>
      <c r="K45" s="41" t="s">
        <v>1748</v>
      </c>
    </row>
    <row r="46" spans="1:11" ht="22.5">
      <c r="A46" s="43" t="s">
        <v>1981</v>
      </c>
      <c r="B46" s="43" t="s">
        <v>2041</v>
      </c>
      <c r="C46" s="44" t="s">
        <v>2042</v>
      </c>
      <c r="D46" s="43" t="s">
        <v>1577</v>
      </c>
      <c r="E46" s="43" t="s">
        <v>1610</v>
      </c>
      <c r="F46" s="243" t="s">
        <v>1670</v>
      </c>
      <c r="G46" s="243"/>
      <c r="H46" s="45" t="s">
        <v>1735</v>
      </c>
      <c r="I46" s="44">
        <v>1</v>
      </c>
      <c r="J46" s="44" t="s">
        <v>2043</v>
      </c>
      <c r="K46" s="44" t="s">
        <v>2043</v>
      </c>
    </row>
    <row r="47" spans="1:11" ht="33.75">
      <c r="A47" s="43" t="s">
        <v>1985</v>
      </c>
      <c r="B47" s="43"/>
      <c r="C47" s="44" t="s">
        <v>2044</v>
      </c>
      <c r="D47" s="43" t="s">
        <v>1577</v>
      </c>
      <c r="E47" s="43" t="s">
        <v>2045</v>
      </c>
      <c r="F47" s="243" t="s">
        <v>1910</v>
      </c>
      <c r="G47" s="243"/>
      <c r="H47" s="45" t="s">
        <v>1735</v>
      </c>
      <c r="I47" s="44" t="s">
        <v>1988</v>
      </c>
      <c r="J47" s="44" t="s">
        <v>2043</v>
      </c>
      <c r="K47" s="46">
        <v>2550</v>
      </c>
    </row>
    <row r="48" spans="1:11">
      <c r="A48" s="47"/>
      <c r="B48" s="47"/>
      <c r="C48" s="47"/>
      <c r="D48" s="47"/>
      <c r="E48" s="47"/>
      <c r="F48" s="44" t="s">
        <v>1989</v>
      </c>
      <c r="G48" s="44" t="s">
        <v>1990</v>
      </c>
      <c r="H48" s="44" t="s">
        <v>1991</v>
      </c>
      <c r="I48" s="44" t="s">
        <v>1990</v>
      </c>
      <c r="J48" s="44" t="s">
        <v>1992</v>
      </c>
      <c r="K48" s="44" t="s">
        <v>1990</v>
      </c>
    </row>
    <row r="49" spans="1:11">
      <c r="A49" s="47"/>
      <c r="B49" s="47"/>
      <c r="C49" s="47"/>
      <c r="D49" s="47"/>
      <c r="E49" s="47"/>
      <c r="F49" s="44" t="s">
        <v>1993</v>
      </c>
      <c r="G49" s="44" t="s">
        <v>2046</v>
      </c>
      <c r="H49" s="242" t="s">
        <v>1995</v>
      </c>
      <c r="I49" s="242"/>
      <c r="J49" s="242" t="s">
        <v>2047</v>
      </c>
      <c r="K49" s="242"/>
    </row>
    <row r="50" spans="1:11" ht="15.75" thickBot="1">
      <c r="A50" s="47"/>
      <c r="B50" s="47"/>
      <c r="C50" s="47"/>
      <c r="D50" s="47"/>
      <c r="E50" s="47"/>
      <c r="F50" s="44" t="s">
        <v>1997</v>
      </c>
      <c r="G50" s="44" t="s">
        <v>1988</v>
      </c>
      <c r="H50" s="247" t="s">
        <v>1998</v>
      </c>
      <c r="I50" s="247"/>
      <c r="J50" s="247" t="s">
        <v>2047</v>
      </c>
      <c r="K50" s="247"/>
    </row>
    <row r="51" spans="1:11" ht="15.75" thickTop="1">
      <c r="A51" s="49"/>
      <c r="B51" s="49"/>
      <c r="C51" s="49"/>
      <c r="D51" s="49"/>
      <c r="E51" s="49"/>
      <c r="F51" s="50"/>
      <c r="G51" s="50"/>
      <c r="H51" s="50"/>
      <c r="I51" s="50"/>
      <c r="J51" s="50"/>
      <c r="K51" s="50"/>
    </row>
    <row r="52" spans="1:11">
      <c r="A52" s="38" t="s">
        <v>1978</v>
      </c>
      <c r="B52" s="38" t="s">
        <v>2048</v>
      </c>
      <c r="C52" s="39"/>
      <c r="D52" s="38"/>
      <c r="E52" s="38" t="s">
        <v>1650</v>
      </c>
      <c r="F52" s="244"/>
      <c r="G52" s="245"/>
      <c r="H52" s="39"/>
      <c r="I52" s="39"/>
      <c r="J52" s="39"/>
      <c r="K52" s="39" t="s">
        <v>2049</v>
      </c>
    </row>
    <row r="53" spans="1:11">
      <c r="A53" s="40"/>
      <c r="B53" s="40" t="s">
        <v>1845</v>
      </c>
      <c r="C53" s="41" t="s">
        <v>1713</v>
      </c>
      <c r="D53" s="40" t="s">
        <v>1623</v>
      </c>
      <c r="E53" s="40" t="s">
        <v>1681</v>
      </c>
      <c r="F53" s="246" t="s">
        <v>1745</v>
      </c>
      <c r="G53" s="246"/>
      <c r="H53" s="42" t="s">
        <v>1649</v>
      </c>
      <c r="I53" s="41" t="s">
        <v>1815</v>
      </c>
      <c r="J53" s="41" t="s">
        <v>1958</v>
      </c>
      <c r="K53" s="41" t="s">
        <v>1748</v>
      </c>
    </row>
    <row r="54" spans="1:11" ht="22.5">
      <c r="A54" s="43" t="s">
        <v>1981</v>
      </c>
      <c r="B54" s="43" t="s">
        <v>2050</v>
      </c>
      <c r="C54" s="44" t="s">
        <v>2051</v>
      </c>
      <c r="D54" s="43" t="s">
        <v>1674</v>
      </c>
      <c r="E54" s="43" t="s">
        <v>1578</v>
      </c>
      <c r="F54" s="243" t="s">
        <v>1731</v>
      </c>
      <c r="G54" s="243"/>
      <c r="H54" s="45" t="s">
        <v>1643</v>
      </c>
      <c r="I54" s="44">
        <v>1</v>
      </c>
      <c r="J54" s="44" t="s">
        <v>2052</v>
      </c>
      <c r="K54" s="44" t="s">
        <v>2052</v>
      </c>
    </row>
    <row r="55" spans="1:11" ht="22.5">
      <c r="A55" s="43" t="s">
        <v>2002</v>
      </c>
      <c r="B55" s="43"/>
      <c r="C55" s="44" t="s">
        <v>2053</v>
      </c>
      <c r="D55" s="43" t="s">
        <v>1674</v>
      </c>
      <c r="E55" s="43" t="s">
        <v>1727</v>
      </c>
      <c r="F55" s="243" t="s">
        <v>1670</v>
      </c>
      <c r="G55" s="243"/>
      <c r="H55" s="45" t="s">
        <v>1582</v>
      </c>
      <c r="I55" s="44" t="s">
        <v>2054</v>
      </c>
      <c r="J55" s="44" t="s">
        <v>2055</v>
      </c>
      <c r="K55" s="46">
        <v>25.96</v>
      </c>
    </row>
    <row r="56" spans="1:11" ht="22.5">
      <c r="A56" s="43" t="s">
        <v>2002</v>
      </c>
      <c r="B56" s="43"/>
      <c r="C56" s="44" t="s">
        <v>2056</v>
      </c>
      <c r="D56" s="43" t="s">
        <v>1674</v>
      </c>
      <c r="E56" s="43" t="s">
        <v>2057</v>
      </c>
      <c r="F56" s="243" t="s">
        <v>1670</v>
      </c>
      <c r="G56" s="243"/>
      <c r="H56" s="45" t="s">
        <v>1582</v>
      </c>
      <c r="I56" s="44" t="s">
        <v>1988</v>
      </c>
      <c r="J56" s="44" t="s">
        <v>2058</v>
      </c>
      <c r="K56" s="46">
        <v>15.91</v>
      </c>
    </row>
    <row r="57" spans="1:11" ht="22.5">
      <c r="A57" s="43" t="s">
        <v>2002</v>
      </c>
      <c r="B57" s="43"/>
      <c r="C57" s="44" t="s">
        <v>2059</v>
      </c>
      <c r="D57" s="43" t="s">
        <v>1674</v>
      </c>
      <c r="E57" s="43" t="s">
        <v>2060</v>
      </c>
      <c r="F57" s="243" t="s">
        <v>2061</v>
      </c>
      <c r="G57" s="243"/>
      <c r="H57" s="45" t="s">
        <v>1644</v>
      </c>
      <c r="I57" s="44" t="s">
        <v>2062</v>
      </c>
      <c r="J57" s="44" t="s">
        <v>2063</v>
      </c>
      <c r="K57" s="46">
        <v>2.33</v>
      </c>
    </row>
    <row r="58" spans="1:11" ht="33.75">
      <c r="A58" s="43" t="s">
        <v>1985</v>
      </c>
      <c r="B58" s="43"/>
      <c r="C58" s="44" t="s">
        <v>2064</v>
      </c>
      <c r="D58" s="43" t="s">
        <v>1674</v>
      </c>
      <c r="E58" s="43" t="s">
        <v>2065</v>
      </c>
      <c r="F58" s="243" t="s">
        <v>1910</v>
      </c>
      <c r="G58" s="243"/>
      <c r="H58" s="45" t="s">
        <v>1586</v>
      </c>
      <c r="I58" s="44" t="s">
        <v>2066</v>
      </c>
      <c r="J58" s="44" t="s">
        <v>2067</v>
      </c>
      <c r="K58" s="46">
        <v>18.84</v>
      </c>
    </row>
    <row r="59" spans="1:11" ht="33.75">
      <c r="A59" s="43" t="s">
        <v>1985</v>
      </c>
      <c r="B59" s="43"/>
      <c r="C59" s="44" t="s">
        <v>2068</v>
      </c>
      <c r="D59" s="43" t="s">
        <v>1674</v>
      </c>
      <c r="E59" s="43" t="s">
        <v>2069</v>
      </c>
      <c r="F59" s="243" t="s">
        <v>1910</v>
      </c>
      <c r="G59" s="243"/>
      <c r="H59" s="45" t="s">
        <v>1643</v>
      </c>
      <c r="I59" s="44" t="s">
        <v>1988</v>
      </c>
      <c r="J59" s="44" t="s">
        <v>2070</v>
      </c>
      <c r="K59" s="46">
        <v>237.5</v>
      </c>
    </row>
    <row r="60" spans="1:11" ht="33.75">
      <c r="A60" s="43" t="s">
        <v>1985</v>
      </c>
      <c r="B60" s="43"/>
      <c r="C60" s="44" t="s">
        <v>2071</v>
      </c>
      <c r="D60" s="43" t="s">
        <v>1674</v>
      </c>
      <c r="E60" s="43" t="s">
        <v>2072</v>
      </c>
      <c r="F60" s="243" t="s">
        <v>1910</v>
      </c>
      <c r="G60" s="243"/>
      <c r="H60" s="45" t="s">
        <v>2073</v>
      </c>
      <c r="I60" s="44" t="s">
        <v>2074</v>
      </c>
      <c r="J60" s="44" t="s">
        <v>2075</v>
      </c>
      <c r="K60" s="46">
        <v>1.1100000000000001</v>
      </c>
    </row>
    <row r="61" spans="1:11" ht="33.75">
      <c r="A61" s="43" t="s">
        <v>1985</v>
      </c>
      <c r="B61" s="43"/>
      <c r="C61" s="44" t="s">
        <v>2076</v>
      </c>
      <c r="D61" s="43" t="s">
        <v>1674</v>
      </c>
      <c r="E61" s="43" t="s">
        <v>2077</v>
      </c>
      <c r="F61" s="243" t="s">
        <v>1910</v>
      </c>
      <c r="G61" s="243"/>
      <c r="H61" s="45" t="s">
        <v>1586</v>
      </c>
      <c r="I61" s="44" t="s">
        <v>1988</v>
      </c>
      <c r="J61" s="44" t="s">
        <v>2078</v>
      </c>
      <c r="K61" s="46">
        <v>3.2</v>
      </c>
    </row>
    <row r="62" spans="1:11">
      <c r="A62" s="47"/>
      <c r="B62" s="47"/>
      <c r="C62" s="47"/>
      <c r="D62" s="47"/>
      <c r="E62" s="47"/>
      <c r="F62" s="47" t="s">
        <v>1989</v>
      </c>
      <c r="G62" s="47" t="s">
        <v>2079</v>
      </c>
      <c r="H62" s="47" t="s">
        <v>1991</v>
      </c>
      <c r="I62" s="47" t="s">
        <v>1990</v>
      </c>
      <c r="J62" s="47" t="s">
        <v>1992</v>
      </c>
      <c r="K62" s="47" t="s">
        <v>2079</v>
      </c>
    </row>
    <row r="63" spans="1:11">
      <c r="A63" s="47"/>
      <c r="B63" s="47"/>
      <c r="C63" s="47"/>
      <c r="D63" s="47"/>
      <c r="E63" s="47"/>
      <c r="F63" s="47" t="s">
        <v>1993</v>
      </c>
      <c r="G63" s="47" t="s">
        <v>2080</v>
      </c>
      <c r="H63" s="248" t="s">
        <v>1995</v>
      </c>
      <c r="I63" s="248"/>
      <c r="J63" s="248" t="s">
        <v>2081</v>
      </c>
      <c r="K63" s="248"/>
    </row>
    <row r="64" spans="1:11" ht="15.75" thickBot="1">
      <c r="A64" s="47"/>
      <c r="B64" s="47"/>
      <c r="C64" s="47"/>
      <c r="D64" s="47"/>
      <c r="E64" s="47"/>
      <c r="F64" s="47" t="s">
        <v>1997</v>
      </c>
      <c r="G64" s="47" t="s">
        <v>2082</v>
      </c>
      <c r="H64" s="249" t="s">
        <v>1998</v>
      </c>
      <c r="I64" s="249"/>
      <c r="J64" s="249" t="s">
        <v>2083</v>
      </c>
      <c r="K64" s="249"/>
    </row>
    <row r="65" spans="1:11" ht="15.75" thickTop="1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</row>
    <row r="66" spans="1:11">
      <c r="A66" s="40"/>
      <c r="B66" s="40" t="s">
        <v>1845</v>
      </c>
      <c r="C66" s="41" t="s">
        <v>1713</v>
      </c>
      <c r="D66" s="40" t="s">
        <v>1623</v>
      </c>
      <c r="E66" s="40" t="s">
        <v>1681</v>
      </c>
      <c r="F66" s="246" t="s">
        <v>1745</v>
      </c>
      <c r="G66" s="246"/>
      <c r="H66" s="42" t="s">
        <v>1649</v>
      </c>
      <c r="I66" s="41" t="s">
        <v>1815</v>
      </c>
      <c r="J66" s="41" t="s">
        <v>1958</v>
      </c>
      <c r="K66" s="41" t="s">
        <v>1748</v>
      </c>
    </row>
    <row r="67" spans="1:11" ht="22.5">
      <c r="A67" s="43" t="s">
        <v>1981</v>
      </c>
      <c r="B67" s="43" t="s">
        <v>2084</v>
      </c>
      <c r="C67" s="44" t="s">
        <v>2085</v>
      </c>
      <c r="D67" s="43" t="s">
        <v>1674</v>
      </c>
      <c r="E67" s="43" t="s">
        <v>1819</v>
      </c>
      <c r="F67" s="243" t="s">
        <v>1885</v>
      </c>
      <c r="G67" s="243"/>
      <c r="H67" s="45" t="s">
        <v>1644</v>
      </c>
      <c r="I67" s="44">
        <v>1</v>
      </c>
      <c r="J67" s="44" t="s">
        <v>2086</v>
      </c>
      <c r="K67" s="44" t="s">
        <v>2086</v>
      </c>
    </row>
    <row r="68" spans="1:11" ht="22.5">
      <c r="A68" s="43" t="s">
        <v>2002</v>
      </c>
      <c r="B68" s="43"/>
      <c r="C68" s="44" t="s">
        <v>2053</v>
      </c>
      <c r="D68" s="43" t="s">
        <v>1674</v>
      </c>
      <c r="E68" s="43" t="s">
        <v>1727</v>
      </c>
      <c r="F68" s="243" t="s">
        <v>1670</v>
      </c>
      <c r="G68" s="243"/>
      <c r="H68" s="45" t="s">
        <v>1582</v>
      </c>
      <c r="I68" s="44" t="s">
        <v>2087</v>
      </c>
      <c r="J68" s="44" t="s">
        <v>2055</v>
      </c>
      <c r="K68" s="46">
        <v>30.17</v>
      </c>
    </row>
    <row r="69" spans="1:11" ht="22.5">
      <c r="A69" s="43" t="s">
        <v>2002</v>
      </c>
      <c r="B69" s="43"/>
      <c r="C69" s="44" t="s">
        <v>2088</v>
      </c>
      <c r="D69" s="43" t="s">
        <v>1674</v>
      </c>
      <c r="E69" s="43" t="s">
        <v>2089</v>
      </c>
      <c r="F69" s="243" t="s">
        <v>1670</v>
      </c>
      <c r="G69" s="243"/>
      <c r="H69" s="45" t="s">
        <v>1582</v>
      </c>
      <c r="I69" s="44" t="s">
        <v>2090</v>
      </c>
      <c r="J69" s="44" t="s">
        <v>2091</v>
      </c>
      <c r="K69" s="46">
        <v>3.6</v>
      </c>
    </row>
    <row r="70" spans="1:11">
      <c r="A70" s="47"/>
      <c r="B70" s="47"/>
      <c r="C70" s="47"/>
      <c r="D70" s="47"/>
      <c r="E70" s="47"/>
      <c r="F70" s="47" t="s">
        <v>1989</v>
      </c>
      <c r="G70" s="47" t="s">
        <v>2092</v>
      </c>
      <c r="H70" s="47" t="s">
        <v>1991</v>
      </c>
      <c r="I70" s="47" t="s">
        <v>1990</v>
      </c>
      <c r="J70" s="47" t="s">
        <v>1992</v>
      </c>
      <c r="K70" s="47" t="s">
        <v>2092</v>
      </c>
    </row>
    <row r="71" spans="1:11">
      <c r="A71" s="47"/>
      <c r="B71" s="47"/>
      <c r="C71" s="47"/>
      <c r="D71" s="47"/>
      <c r="E71" s="47"/>
      <c r="F71" s="47" t="s">
        <v>1993</v>
      </c>
      <c r="G71" s="47" t="s">
        <v>2093</v>
      </c>
      <c r="H71" s="248" t="s">
        <v>1995</v>
      </c>
      <c r="I71" s="248"/>
      <c r="J71" s="248" t="s">
        <v>2094</v>
      </c>
      <c r="K71" s="248"/>
    </row>
    <row r="72" spans="1:11" ht="15.75" thickBot="1">
      <c r="A72" s="47"/>
      <c r="B72" s="47"/>
      <c r="C72" s="47"/>
      <c r="D72" s="47"/>
      <c r="E72" s="47"/>
      <c r="F72" s="47" t="s">
        <v>1997</v>
      </c>
      <c r="G72" s="47" t="s">
        <v>2095</v>
      </c>
      <c r="H72" s="249" t="s">
        <v>1998</v>
      </c>
      <c r="I72" s="249"/>
      <c r="J72" s="249" t="s">
        <v>2096</v>
      </c>
      <c r="K72" s="249"/>
    </row>
    <row r="73" spans="1:11" ht="15.75" thickTop="1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</row>
    <row r="74" spans="1:11">
      <c r="A74" s="40"/>
      <c r="B74" s="40" t="s">
        <v>1845</v>
      </c>
      <c r="C74" s="41" t="s">
        <v>1713</v>
      </c>
      <c r="D74" s="40" t="s">
        <v>1623</v>
      </c>
      <c r="E74" s="40" t="s">
        <v>1681</v>
      </c>
      <c r="F74" s="246" t="s">
        <v>1745</v>
      </c>
      <c r="G74" s="246"/>
      <c r="H74" s="42" t="s">
        <v>1649</v>
      </c>
      <c r="I74" s="41" t="s">
        <v>1815</v>
      </c>
      <c r="J74" s="41" t="s">
        <v>1958</v>
      </c>
      <c r="K74" s="41" t="s">
        <v>1748</v>
      </c>
    </row>
    <row r="75" spans="1:11" ht="22.5">
      <c r="A75" s="43" t="s">
        <v>1981</v>
      </c>
      <c r="B75" s="43" t="s">
        <v>2097</v>
      </c>
      <c r="C75" s="44" t="s">
        <v>2098</v>
      </c>
      <c r="D75" s="43" t="s">
        <v>1674</v>
      </c>
      <c r="E75" s="43" t="s">
        <v>1665</v>
      </c>
      <c r="F75" s="243" t="s">
        <v>1885</v>
      </c>
      <c r="G75" s="243"/>
      <c r="H75" s="45" t="s">
        <v>1643</v>
      </c>
      <c r="I75" s="44">
        <v>1</v>
      </c>
      <c r="J75" s="44" t="s">
        <v>2099</v>
      </c>
      <c r="K75" s="44" t="s">
        <v>2099</v>
      </c>
    </row>
    <row r="76" spans="1:11" ht="22.5">
      <c r="A76" s="43" t="s">
        <v>2002</v>
      </c>
      <c r="B76" s="43"/>
      <c r="C76" s="44" t="s">
        <v>2053</v>
      </c>
      <c r="D76" s="43" t="s">
        <v>1674</v>
      </c>
      <c r="E76" s="43" t="s">
        <v>1727</v>
      </c>
      <c r="F76" s="243" t="s">
        <v>1670</v>
      </c>
      <c r="G76" s="243"/>
      <c r="H76" s="45" t="s">
        <v>1582</v>
      </c>
      <c r="I76" s="44" t="s">
        <v>2100</v>
      </c>
      <c r="J76" s="44" t="s">
        <v>2055</v>
      </c>
      <c r="K76" s="46">
        <v>3.02</v>
      </c>
    </row>
    <row r="77" spans="1:11" ht="22.5">
      <c r="A77" s="43" t="s">
        <v>2002</v>
      </c>
      <c r="B77" s="43"/>
      <c r="C77" s="44" t="s">
        <v>2101</v>
      </c>
      <c r="D77" s="43" t="s">
        <v>1674</v>
      </c>
      <c r="E77" s="43" t="s">
        <v>2102</v>
      </c>
      <c r="F77" s="243" t="s">
        <v>1670</v>
      </c>
      <c r="G77" s="243"/>
      <c r="H77" s="45" t="s">
        <v>1582</v>
      </c>
      <c r="I77" s="44" t="s">
        <v>2103</v>
      </c>
      <c r="J77" s="44" t="s">
        <v>2104</v>
      </c>
      <c r="K77" s="46">
        <v>2.36</v>
      </c>
    </row>
    <row r="78" spans="1:11">
      <c r="A78" s="47"/>
      <c r="B78" s="47"/>
      <c r="C78" s="47"/>
      <c r="D78" s="47"/>
      <c r="E78" s="47"/>
      <c r="F78" s="44" t="s">
        <v>1989</v>
      </c>
      <c r="G78" s="44" t="s">
        <v>2105</v>
      </c>
      <c r="H78" s="44" t="s">
        <v>1991</v>
      </c>
      <c r="I78" s="44" t="s">
        <v>1990</v>
      </c>
      <c r="J78" s="44" t="s">
        <v>1992</v>
      </c>
      <c r="K78" s="44" t="s">
        <v>2105</v>
      </c>
    </row>
    <row r="79" spans="1:11">
      <c r="A79" s="47"/>
      <c r="B79" s="47"/>
      <c r="C79" s="47"/>
      <c r="D79" s="47"/>
      <c r="E79" s="47"/>
      <c r="F79" s="44" t="s">
        <v>1993</v>
      </c>
      <c r="G79" s="44" t="s">
        <v>2106</v>
      </c>
      <c r="H79" s="242" t="s">
        <v>1995</v>
      </c>
      <c r="I79" s="242"/>
      <c r="J79" s="242" t="s">
        <v>2107</v>
      </c>
      <c r="K79" s="242"/>
    </row>
    <row r="80" spans="1:11" ht="15.75" thickBot="1">
      <c r="A80" s="47"/>
      <c r="B80" s="47"/>
      <c r="C80" s="47"/>
      <c r="D80" s="47"/>
      <c r="E80" s="47"/>
      <c r="F80" s="44" t="s">
        <v>1997</v>
      </c>
      <c r="G80" s="44" t="s">
        <v>2108</v>
      </c>
      <c r="H80" s="247" t="s">
        <v>1998</v>
      </c>
      <c r="I80" s="247"/>
      <c r="J80" s="247" t="s">
        <v>2109</v>
      </c>
      <c r="K80" s="247"/>
    </row>
    <row r="81" spans="1:11" ht="15.75" thickTop="1">
      <c r="A81" s="49"/>
      <c r="B81" s="49"/>
      <c r="C81" s="49"/>
      <c r="D81" s="49"/>
      <c r="E81" s="49"/>
      <c r="F81" s="50"/>
      <c r="G81" s="50"/>
      <c r="H81" s="50"/>
      <c r="I81" s="50"/>
      <c r="J81" s="50"/>
      <c r="K81" s="50"/>
    </row>
    <row r="82" spans="1:11">
      <c r="A82" s="40"/>
      <c r="B82" s="40" t="s">
        <v>1845</v>
      </c>
      <c r="C82" s="41" t="s">
        <v>1713</v>
      </c>
      <c r="D82" s="40" t="s">
        <v>1623</v>
      </c>
      <c r="E82" s="40" t="s">
        <v>1681</v>
      </c>
      <c r="F82" s="246" t="s">
        <v>1745</v>
      </c>
      <c r="G82" s="246"/>
      <c r="H82" s="42" t="s">
        <v>1649</v>
      </c>
      <c r="I82" s="41" t="s">
        <v>1815</v>
      </c>
      <c r="J82" s="41" t="s">
        <v>1958</v>
      </c>
      <c r="K82" s="41" t="s">
        <v>1748</v>
      </c>
    </row>
    <row r="83" spans="1:11" ht="22.5">
      <c r="A83" s="43" t="s">
        <v>1981</v>
      </c>
      <c r="B83" s="43" t="s">
        <v>2110</v>
      </c>
      <c r="C83" s="44" t="s">
        <v>2111</v>
      </c>
      <c r="D83" s="43" t="s">
        <v>1674</v>
      </c>
      <c r="E83" s="43" t="s">
        <v>1549</v>
      </c>
      <c r="F83" s="243" t="s">
        <v>1885</v>
      </c>
      <c r="G83" s="243"/>
      <c r="H83" s="45" t="s">
        <v>1643</v>
      </c>
      <c r="I83" s="44">
        <v>1</v>
      </c>
      <c r="J83" s="44" t="s">
        <v>2112</v>
      </c>
      <c r="K83" s="44" t="s">
        <v>2112</v>
      </c>
    </row>
    <row r="84" spans="1:11" ht="22.5">
      <c r="A84" s="43" t="s">
        <v>2002</v>
      </c>
      <c r="B84" s="43"/>
      <c r="C84" s="44" t="s">
        <v>2053</v>
      </c>
      <c r="D84" s="43" t="s">
        <v>1674</v>
      </c>
      <c r="E84" s="43" t="s">
        <v>1727</v>
      </c>
      <c r="F84" s="243" t="s">
        <v>1670</v>
      </c>
      <c r="G84" s="243"/>
      <c r="H84" s="45" t="s">
        <v>1582</v>
      </c>
      <c r="I84" s="44" t="s">
        <v>2113</v>
      </c>
      <c r="J84" s="44" t="s">
        <v>2055</v>
      </c>
      <c r="K84" s="46">
        <v>3.35</v>
      </c>
    </row>
    <row r="85" spans="1:11" ht="22.5">
      <c r="A85" s="43" t="s">
        <v>2002</v>
      </c>
      <c r="B85" s="43"/>
      <c r="C85" s="44" t="s">
        <v>2088</v>
      </c>
      <c r="D85" s="43" t="s">
        <v>1674</v>
      </c>
      <c r="E85" s="43" t="s">
        <v>2089</v>
      </c>
      <c r="F85" s="243" t="s">
        <v>1670</v>
      </c>
      <c r="G85" s="243"/>
      <c r="H85" s="45" t="s">
        <v>1582</v>
      </c>
      <c r="I85" s="44" t="s">
        <v>2114</v>
      </c>
      <c r="J85" s="44" t="s">
        <v>2091</v>
      </c>
      <c r="K85" s="46">
        <v>2.1</v>
      </c>
    </row>
    <row r="86" spans="1:11">
      <c r="A86" s="47"/>
      <c r="B86" s="47"/>
      <c r="C86" s="47"/>
      <c r="D86" s="47"/>
      <c r="E86" s="47"/>
      <c r="F86" s="44" t="s">
        <v>1989</v>
      </c>
      <c r="G86" s="44" t="s">
        <v>2115</v>
      </c>
      <c r="H86" s="44" t="s">
        <v>1991</v>
      </c>
      <c r="I86" s="44" t="s">
        <v>1990</v>
      </c>
      <c r="J86" s="44" t="s">
        <v>1992</v>
      </c>
      <c r="K86" s="44" t="s">
        <v>2115</v>
      </c>
    </row>
    <row r="87" spans="1:11">
      <c r="A87" s="47"/>
      <c r="B87" s="47"/>
      <c r="C87" s="47"/>
      <c r="D87" s="47"/>
      <c r="E87" s="47"/>
      <c r="F87" s="44" t="s">
        <v>1993</v>
      </c>
      <c r="G87" s="44" t="s">
        <v>2116</v>
      </c>
      <c r="H87" s="242" t="s">
        <v>1995</v>
      </c>
      <c r="I87" s="242"/>
      <c r="J87" s="242" t="s">
        <v>2117</v>
      </c>
      <c r="K87" s="242"/>
    </row>
    <row r="88" spans="1:11" ht="15.75" thickBot="1">
      <c r="A88" s="47"/>
      <c r="B88" s="47"/>
      <c r="C88" s="47"/>
      <c r="D88" s="47"/>
      <c r="E88" s="47"/>
      <c r="F88" s="44" t="s">
        <v>1997</v>
      </c>
      <c r="G88" s="44" t="s">
        <v>2118</v>
      </c>
      <c r="H88" s="247" t="s">
        <v>1998</v>
      </c>
      <c r="I88" s="247"/>
      <c r="J88" s="247" t="s">
        <v>2119</v>
      </c>
      <c r="K88" s="247"/>
    </row>
    <row r="89" spans="1:11" ht="15.75" thickTop="1">
      <c r="A89" s="49"/>
      <c r="B89" s="49"/>
      <c r="C89" s="49"/>
      <c r="D89" s="49"/>
      <c r="E89" s="49"/>
      <c r="F89" s="50"/>
      <c r="G89" s="50"/>
      <c r="H89" s="50"/>
      <c r="I89" s="50"/>
      <c r="J89" s="50"/>
      <c r="K89" s="50"/>
    </row>
    <row r="90" spans="1:11">
      <c r="A90" s="40"/>
      <c r="B90" s="40" t="s">
        <v>1845</v>
      </c>
      <c r="C90" s="41" t="s">
        <v>1713</v>
      </c>
      <c r="D90" s="40" t="s">
        <v>1623</v>
      </c>
      <c r="E90" s="40" t="s">
        <v>1681</v>
      </c>
      <c r="F90" s="246" t="s">
        <v>1745</v>
      </c>
      <c r="G90" s="246"/>
      <c r="H90" s="42" t="s">
        <v>1649</v>
      </c>
      <c r="I90" s="41" t="s">
        <v>1815</v>
      </c>
      <c r="J90" s="41" t="s">
        <v>1958</v>
      </c>
      <c r="K90" s="41" t="s">
        <v>1748</v>
      </c>
    </row>
    <row r="91" spans="1:11" ht="22.5">
      <c r="A91" s="43" t="s">
        <v>1981</v>
      </c>
      <c r="B91" s="43" t="s">
        <v>2120</v>
      </c>
      <c r="C91" s="44" t="s">
        <v>2121</v>
      </c>
      <c r="D91" s="43" t="s">
        <v>1674</v>
      </c>
      <c r="E91" s="43" t="s">
        <v>1733</v>
      </c>
      <c r="F91" s="243" t="s">
        <v>1885</v>
      </c>
      <c r="G91" s="243"/>
      <c r="H91" s="45" t="s">
        <v>1643</v>
      </c>
      <c r="I91" s="44">
        <v>1</v>
      </c>
      <c r="J91" s="44" t="s">
        <v>2122</v>
      </c>
      <c r="K91" s="44" t="s">
        <v>2122</v>
      </c>
    </row>
    <row r="92" spans="1:11" ht="22.5">
      <c r="A92" s="43" t="s">
        <v>2002</v>
      </c>
      <c r="B92" s="43"/>
      <c r="C92" s="44" t="s">
        <v>2053</v>
      </c>
      <c r="D92" s="43" t="s">
        <v>1674</v>
      </c>
      <c r="E92" s="43" t="s">
        <v>1727</v>
      </c>
      <c r="F92" s="243" t="s">
        <v>1670</v>
      </c>
      <c r="G92" s="243"/>
      <c r="H92" s="45" t="s">
        <v>1582</v>
      </c>
      <c r="I92" s="44" t="s">
        <v>2123</v>
      </c>
      <c r="J92" s="44" t="s">
        <v>2055</v>
      </c>
      <c r="K92" s="46">
        <v>2.59</v>
      </c>
    </row>
    <row r="93" spans="1:11" ht="22.5">
      <c r="A93" s="43" t="s">
        <v>2002</v>
      </c>
      <c r="B93" s="43"/>
      <c r="C93" s="44" t="s">
        <v>2124</v>
      </c>
      <c r="D93" s="43" t="s">
        <v>1674</v>
      </c>
      <c r="E93" s="43" t="s">
        <v>2125</v>
      </c>
      <c r="F93" s="243" t="s">
        <v>1670</v>
      </c>
      <c r="G93" s="243"/>
      <c r="H93" s="45" t="s">
        <v>1582</v>
      </c>
      <c r="I93" s="44" t="s">
        <v>2126</v>
      </c>
      <c r="J93" s="44" t="s">
        <v>2127</v>
      </c>
      <c r="K93" s="46">
        <v>7.03</v>
      </c>
    </row>
    <row r="94" spans="1:11">
      <c r="A94" s="47"/>
      <c r="B94" s="47"/>
      <c r="C94" s="47"/>
      <c r="D94" s="47"/>
      <c r="E94" s="47"/>
      <c r="F94" s="44" t="s">
        <v>1989</v>
      </c>
      <c r="G94" s="44" t="s">
        <v>2128</v>
      </c>
      <c r="H94" s="44" t="s">
        <v>1991</v>
      </c>
      <c r="I94" s="44" t="s">
        <v>1990</v>
      </c>
      <c r="J94" s="44" t="s">
        <v>1992</v>
      </c>
      <c r="K94" s="44" t="s">
        <v>2128</v>
      </c>
    </row>
    <row r="95" spans="1:11">
      <c r="A95" s="47"/>
      <c r="B95" s="47"/>
      <c r="C95" s="47"/>
      <c r="D95" s="47"/>
      <c r="E95" s="47"/>
      <c r="F95" s="44" t="s">
        <v>1993</v>
      </c>
      <c r="G95" s="44" t="s">
        <v>2129</v>
      </c>
      <c r="H95" s="242" t="s">
        <v>1995</v>
      </c>
      <c r="I95" s="242"/>
      <c r="J95" s="242" t="s">
        <v>2130</v>
      </c>
      <c r="K95" s="242"/>
    </row>
    <row r="96" spans="1:11" ht="15.75" thickBot="1">
      <c r="A96" s="47"/>
      <c r="B96" s="47"/>
      <c r="C96" s="47"/>
      <c r="D96" s="47"/>
      <c r="E96" s="47"/>
      <c r="F96" s="44" t="s">
        <v>1997</v>
      </c>
      <c r="G96" s="44" t="s">
        <v>2131</v>
      </c>
      <c r="H96" s="247" t="s">
        <v>1998</v>
      </c>
      <c r="I96" s="247"/>
      <c r="J96" s="247" t="s">
        <v>2132</v>
      </c>
      <c r="K96" s="247"/>
    </row>
    <row r="97" spans="1:11" ht="15.75" thickTop="1">
      <c r="A97" s="49"/>
      <c r="B97" s="49"/>
      <c r="C97" s="49"/>
      <c r="D97" s="49"/>
      <c r="E97" s="49"/>
      <c r="F97" s="50"/>
      <c r="G97" s="50"/>
      <c r="H97" s="50"/>
      <c r="I97" s="50"/>
      <c r="J97" s="50"/>
      <c r="K97" s="50"/>
    </row>
    <row r="98" spans="1:11">
      <c r="A98" s="40"/>
      <c r="B98" s="40" t="s">
        <v>1845</v>
      </c>
      <c r="C98" s="41" t="s">
        <v>1713</v>
      </c>
      <c r="D98" s="40" t="s">
        <v>1623</v>
      </c>
      <c r="E98" s="40" t="s">
        <v>1681</v>
      </c>
      <c r="F98" s="246" t="s">
        <v>1745</v>
      </c>
      <c r="G98" s="246"/>
      <c r="H98" s="42" t="s">
        <v>1649</v>
      </c>
      <c r="I98" s="41" t="s">
        <v>1815</v>
      </c>
      <c r="J98" s="41" t="s">
        <v>1958</v>
      </c>
      <c r="K98" s="41" t="s">
        <v>1748</v>
      </c>
    </row>
    <row r="99" spans="1:11" ht="22.5">
      <c r="A99" s="43" t="s">
        <v>1981</v>
      </c>
      <c r="B99" s="43" t="s">
        <v>2133</v>
      </c>
      <c r="C99" s="44" t="s">
        <v>2134</v>
      </c>
      <c r="D99" s="43" t="s">
        <v>1674</v>
      </c>
      <c r="E99" s="43" t="s">
        <v>1583</v>
      </c>
      <c r="F99" s="243" t="s">
        <v>1885</v>
      </c>
      <c r="G99" s="243"/>
      <c r="H99" s="45" t="s">
        <v>1643</v>
      </c>
      <c r="I99" s="44">
        <v>1</v>
      </c>
      <c r="J99" s="44" t="s">
        <v>2135</v>
      </c>
      <c r="K99" s="44" t="s">
        <v>2135</v>
      </c>
    </row>
    <row r="100" spans="1:11" ht="22.5">
      <c r="A100" s="43" t="s">
        <v>2002</v>
      </c>
      <c r="B100" s="43"/>
      <c r="C100" s="44" t="s">
        <v>2053</v>
      </c>
      <c r="D100" s="43" t="s">
        <v>1674</v>
      </c>
      <c r="E100" s="43" t="s">
        <v>1727</v>
      </c>
      <c r="F100" s="243" t="s">
        <v>1670</v>
      </c>
      <c r="G100" s="243"/>
      <c r="H100" s="45" t="s">
        <v>1582</v>
      </c>
      <c r="I100" s="44" t="s">
        <v>2136</v>
      </c>
      <c r="J100" s="44" t="s">
        <v>2055</v>
      </c>
      <c r="K100" s="46">
        <v>9.2799999999999994</v>
      </c>
    </row>
    <row r="101" spans="1:11" ht="22.5">
      <c r="A101" s="43" t="s">
        <v>2002</v>
      </c>
      <c r="B101" s="43"/>
      <c r="C101" s="44" t="s">
        <v>2088</v>
      </c>
      <c r="D101" s="43" t="s">
        <v>1674</v>
      </c>
      <c r="E101" s="43" t="s">
        <v>2089</v>
      </c>
      <c r="F101" s="243" t="s">
        <v>1670</v>
      </c>
      <c r="G101" s="243"/>
      <c r="H101" s="45" t="s">
        <v>1582</v>
      </c>
      <c r="I101" s="44" t="s">
        <v>2137</v>
      </c>
      <c r="J101" s="44" t="s">
        <v>2091</v>
      </c>
      <c r="K101" s="46">
        <v>5.82</v>
      </c>
    </row>
    <row r="102" spans="1:11" ht="33.75">
      <c r="A102" s="43" t="s">
        <v>1985</v>
      </c>
      <c r="B102" s="43"/>
      <c r="C102" s="44" t="s">
        <v>2138</v>
      </c>
      <c r="D102" s="43" t="s">
        <v>1674</v>
      </c>
      <c r="E102" s="43" t="s">
        <v>2139</v>
      </c>
      <c r="F102" s="243" t="s">
        <v>1910</v>
      </c>
      <c r="G102" s="243"/>
      <c r="H102" s="45" t="s">
        <v>2073</v>
      </c>
      <c r="I102" s="44" t="s">
        <v>2140</v>
      </c>
      <c r="J102" s="44" t="s">
        <v>2141</v>
      </c>
      <c r="K102" s="46">
        <v>0.91</v>
      </c>
    </row>
    <row r="103" spans="1:11">
      <c r="A103" s="47"/>
      <c r="B103" s="47"/>
      <c r="C103" s="47"/>
      <c r="D103" s="47"/>
      <c r="E103" s="47"/>
      <c r="F103" s="48" t="s">
        <v>1989</v>
      </c>
      <c r="G103" s="48" t="s">
        <v>2142</v>
      </c>
      <c r="H103" s="48" t="s">
        <v>1991</v>
      </c>
      <c r="I103" s="48" t="s">
        <v>1990</v>
      </c>
      <c r="J103" s="48" t="s">
        <v>1992</v>
      </c>
      <c r="K103" s="48" t="s">
        <v>2142</v>
      </c>
    </row>
    <row r="104" spans="1:11">
      <c r="A104" s="47"/>
      <c r="B104" s="47"/>
      <c r="C104" s="47"/>
      <c r="D104" s="47"/>
      <c r="E104" s="47"/>
      <c r="F104" s="44" t="s">
        <v>1993</v>
      </c>
      <c r="G104" s="44" t="s">
        <v>2143</v>
      </c>
      <c r="H104" s="242" t="s">
        <v>1995</v>
      </c>
      <c r="I104" s="242"/>
      <c r="J104" s="242" t="s">
        <v>2144</v>
      </c>
      <c r="K104" s="242"/>
    </row>
    <row r="105" spans="1:11" ht="15.75" thickBot="1">
      <c r="A105" s="47"/>
      <c r="B105" s="47"/>
      <c r="C105" s="47"/>
      <c r="D105" s="47"/>
      <c r="E105" s="47"/>
      <c r="F105" s="44" t="s">
        <v>1997</v>
      </c>
      <c r="G105" s="44" t="s">
        <v>2145</v>
      </c>
      <c r="H105" s="247" t="s">
        <v>1998</v>
      </c>
      <c r="I105" s="247"/>
      <c r="J105" s="247" t="s">
        <v>2146</v>
      </c>
      <c r="K105" s="247"/>
    </row>
    <row r="106" spans="1:11" ht="15.75" thickTop="1">
      <c r="A106" s="49"/>
      <c r="B106" s="49"/>
      <c r="C106" s="49"/>
      <c r="D106" s="49"/>
      <c r="E106" s="49"/>
      <c r="F106" s="50"/>
      <c r="G106" s="50"/>
      <c r="H106" s="50"/>
      <c r="I106" s="50"/>
      <c r="J106" s="50"/>
      <c r="K106" s="50"/>
    </row>
    <row r="107" spans="1:11">
      <c r="A107" s="40"/>
      <c r="B107" s="40" t="s">
        <v>1845</v>
      </c>
      <c r="C107" s="41" t="s">
        <v>1713</v>
      </c>
      <c r="D107" s="40" t="s">
        <v>1623</v>
      </c>
      <c r="E107" s="40" t="s">
        <v>1681</v>
      </c>
      <c r="F107" s="246" t="s">
        <v>1745</v>
      </c>
      <c r="G107" s="246"/>
      <c r="H107" s="42" t="s">
        <v>1649</v>
      </c>
      <c r="I107" s="41" t="s">
        <v>1815</v>
      </c>
      <c r="J107" s="41" t="s">
        <v>1958</v>
      </c>
      <c r="K107" s="41" t="s">
        <v>1748</v>
      </c>
    </row>
    <row r="108" spans="1:11" ht="22.5">
      <c r="A108" s="43" t="s">
        <v>1981</v>
      </c>
      <c r="B108" s="43" t="s">
        <v>2147</v>
      </c>
      <c r="C108" s="44" t="s">
        <v>2148</v>
      </c>
      <c r="D108" s="43" t="s">
        <v>1577</v>
      </c>
      <c r="E108" s="43" t="s">
        <v>1934</v>
      </c>
      <c r="F108" s="243" t="s">
        <v>1885</v>
      </c>
      <c r="G108" s="243"/>
      <c r="H108" s="45" t="s">
        <v>1644</v>
      </c>
      <c r="I108" s="44">
        <v>1</v>
      </c>
      <c r="J108" s="44" t="s">
        <v>2149</v>
      </c>
      <c r="K108" s="44" t="s">
        <v>2149</v>
      </c>
    </row>
    <row r="109" spans="1:11" ht="22.5">
      <c r="A109" s="43" t="s">
        <v>2002</v>
      </c>
      <c r="B109" s="43"/>
      <c r="C109" s="44" t="s">
        <v>2053</v>
      </c>
      <c r="D109" s="43" t="s">
        <v>1674</v>
      </c>
      <c r="E109" s="43" t="s">
        <v>1727</v>
      </c>
      <c r="F109" s="243" t="s">
        <v>1670</v>
      </c>
      <c r="G109" s="243"/>
      <c r="H109" s="45" t="s">
        <v>1582</v>
      </c>
      <c r="I109" s="44" t="s">
        <v>2150</v>
      </c>
      <c r="J109" s="44" t="s">
        <v>2055</v>
      </c>
      <c r="K109" s="46">
        <v>46.72</v>
      </c>
    </row>
    <row r="110" spans="1:11">
      <c r="A110" s="51"/>
      <c r="B110" s="51"/>
      <c r="C110" s="51"/>
      <c r="D110" s="51"/>
      <c r="E110" s="51"/>
      <c r="F110" s="44" t="s">
        <v>1989</v>
      </c>
      <c r="G110" s="44" t="s">
        <v>2151</v>
      </c>
      <c r="H110" s="44" t="s">
        <v>1991</v>
      </c>
      <c r="I110" s="44" t="s">
        <v>1990</v>
      </c>
      <c r="J110" s="44" t="s">
        <v>1992</v>
      </c>
      <c r="K110" s="44" t="s">
        <v>2151</v>
      </c>
    </row>
    <row r="111" spans="1:11">
      <c r="A111" s="51"/>
      <c r="B111" s="51"/>
      <c r="C111" s="51"/>
      <c r="D111" s="51"/>
      <c r="E111" s="51"/>
      <c r="F111" s="44" t="s">
        <v>1993</v>
      </c>
      <c r="G111" s="44" t="s">
        <v>2152</v>
      </c>
      <c r="H111" s="242" t="s">
        <v>1995</v>
      </c>
      <c r="I111" s="242"/>
      <c r="J111" s="242" t="s">
        <v>2153</v>
      </c>
      <c r="K111" s="242"/>
    </row>
    <row r="112" spans="1:11">
      <c r="A112" s="51"/>
      <c r="B112" s="51"/>
      <c r="C112" s="51"/>
      <c r="D112" s="51"/>
      <c r="E112" s="51"/>
      <c r="F112" s="44" t="s">
        <v>1997</v>
      </c>
      <c r="G112" s="44" t="s">
        <v>2154</v>
      </c>
      <c r="H112" s="247" t="s">
        <v>1998</v>
      </c>
      <c r="I112" s="247"/>
      <c r="J112" s="247" t="s">
        <v>2155</v>
      </c>
      <c r="K112" s="247"/>
    </row>
    <row r="113" spans="1:11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</row>
    <row r="114" spans="1:11">
      <c r="A114" s="40"/>
      <c r="B114" s="40" t="s">
        <v>1845</v>
      </c>
      <c r="C114" s="41" t="s">
        <v>1713</v>
      </c>
      <c r="D114" s="40" t="s">
        <v>1623</v>
      </c>
      <c r="E114" s="40" t="s">
        <v>1681</v>
      </c>
      <c r="F114" s="246" t="s">
        <v>1745</v>
      </c>
      <c r="G114" s="246"/>
      <c r="H114" s="42" t="s">
        <v>1649</v>
      </c>
      <c r="I114" s="41" t="s">
        <v>1815</v>
      </c>
      <c r="J114" s="41" t="s">
        <v>1958</v>
      </c>
      <c r="K114" s="41" t="s">
        <v>1748</v>
      </c>
    </row>
    <row r="115" spans="1:11">
      <c r="A115" s="43" t="s">
        <v>2156</v>
      </c>
      <c r="B115" s="43" t="s">
        <v>2157</v>
      </c>
      <c r="C115" s="44" t="s">
        <v>2158</v>
      </c>
      <c r="D115" s="43" t="s">
        <v>1577</v>
      </c>
      <c r="E115" s="43" t="s">
        <v>1609</v>
      </c>
      <c r="F115" s="243" t="s">
        <v>1910</v>
      </c>
      <c r="G115" s="250"/>
      <c r="H115" s="44" t="s">
        <v>1735</v>
      </c>
      <c r="I115" s="44" t="s">
        <v>2159</v>
      </c>
      <c r="J115" s="44" t="s">
        <v>2160</v>
      </c>
      <c r="K115" s="44" t="s">
        <v>2160</v>
      </c>
    </row>
    <row r="116" spans="1:11">
      <c r="A116" s="47"/>
      <c r="B116" s="47"/>
      <c r="C116" s="47"/>
      <c r="D116" s="47"/>
      <c r="E116" s="47"/>
      <c r="F116" s="44" t="s">
        <v>1989</v>
      </c>
      <c r="G116" s="44" t="s">
        <v>1990</v>
      </c>
      <c r="H116" s="44" t="s">
        <v>1991</v>
      </c>
      <c r="I116" s="44" t="s">
        <v>1990</v>
      </c>
      <c r="J116" s="44" t="s">
        <v>1992</v>
      </c>
      <c r="K116" s="44" t="s">
        <v>1990</v>
      </c>
    </row>
    <row r="117" spans="1:11">
      <c r="A117" s="47"/>
      <c r="B117" s="47"/>
      <c r="C117" s="47"/>
      <c r="D117" s="47"/>
      <c r="E117" s="47"/>
      <c r="F117" s="44" t="s">
        <v>1993</v>
      </c>
      <c r="G117" s="44" t="s">
        <v>2161</v>
      </c>
      <c r="H117" s="242" t="s">
        <v>1995</v>
      </c>
      <c r="I117" s="242"/>
      <c r="J117" s="242" t="s">
        <v>2162</v>
      </c>
      <c r="K117" s="242"/>
    </row>
    <row r="118" spans="1:11" ht="15.75" thickBot="1">
      <c r="A118" s="47"/>
      <c r="B118" s="47"/>
      <c r="C118" s="47"/>
      <c r="D118" s="47"/>
      <c r="E118" s="47"/>
      <c r="F118" s="44" t="s">
        <v>1997</v>
      </c>
      <c r="G118" s="44" t="s">
        <v>1988</v>
      </c>
      <c r="H118" s="247" t="s">
        <v>1998</v>
      </c>
      <c r="I118" s="247"/>
      <c r="J118" s="247" t="s">
        <v>2162</v>
      </c>
      <c r="K118" s="247"/>
    </row>
    <row r="119" spans="1:11" ht="15.75" thickTop="1">
      <c r="A119" s="49"/>
      <c r="B119" s="49"/>
      <c r="C119" s="49"/>
      <c r="D119" s="49"/>
      <c r="E119" s="49"/>
      <c r="F119" s="50"/>
      <c r="G119" s="50"/>
      <c r="H119" s="50"/>
      <c r="I119" s="50"/>
      <c r="J119" s="50"/>
      <c r="K119" s="50"/>
    </row>
    <row r="120" spans="1:11">
      <c r="A120" s="40"/>
      <c r="B120" s="40" t="s">
        <v>1845</v>
      </c>
      <c r="C120" s="41" t="s">
        <v>1713</v>
      </c>
      <c r="D120" s="40" t="s">
        <v>1623</v>
      </c>
      <c r="E120" s="40" t="s">
        <v>1681</v>
      </c>
      <c r="F120" s="246" t="s">
        <v>1745</v>
      </c>
      <c r="G120" s="246"/>
      <c r="H120" s="42" t="s">
        <v>1649</v>
      </c>
      <c r="I120" s="41" t="s">
        <v>1815</v>
      </c>
      <c r="J120" s="41" t="s">
        <v>1958</v>
      </c>
      <c r="K120" s="41" t="s">
        <v>1748</v>
      </c>
    </row>
    <row r="121" spans="1:11" ht="22.5">
      <c r="A121" s="43" t="s">
        <v>1981</v>
      </c>
      <c r="B121" s="43" t="s">
        <v>2163</v>
      </c>
      <c r="C121" s="44" t="s">
        <v>2164</v>
      </c>
      <c r="D121" s="43" t="s">
        <v>1674</v>
      </c>
      <c r="E121" s="43" t="s">
        <v>1945</v>
      </c>
      <c r="F121" s="243" t="s">
        <v>1670</v>
      </c>
      <c r="G121" s="243"/>
      <c r="H121" s="45" t="s">
        <v>1586</v>
      </c>
      <c r="I121" s="44">
        <v>1</v>
      </c>
      <c r="J121" s="44" t="s">
        <v>2165</v>
      </c>
      <c r="K121" s="44" t="s">
        <v>2165</v>
      </c>
    </row>
    <row r="122" spans="1:11" ht="22.5">
      <c r="A122" s="43" t="s">
        <v>2002</v>
      </c>
      <c r="B122" s="43"/>
      <c r="C122" s="44" t="s">
        <v>2053</v>
      </c>
      <c r="D122" s="43" t="s">
        <v>1674</v>
      </c>
      <c r="E122" s="43" t="s">
        <v>1727</v>
      </c>
      <c r="F122" s="243" t="s">
        <v>1670</v>
      </c>
      <c r="G122" s="243"/>
      <c r="H122" s="45" t="s">
        <v>1582</v>
      </c>
      <c r="I122" s="44" t="s">
        <v>2166</v>
      </c>
      <c r="J122" s="44" t="s">
        <v>2055</v>
      </c>
      <c r="K122" s="46">
        <v>1.29</v>
      </c>
    </row>
    <row r="123" spans="1:11" ht="22.5">
      <c r="A123" s="43" t="s">
        <v>2002</v>
      </c>
      <c r="B123" s="43"/>
      <c r="C123" s="44" t="s">
        <v>2101</v>
      </c>
      <c r="D123" s="43" t="s">
        <v>1674</v>
      </c>
      <c r="E123" s="43" t="s">
        <v>2102</v>
      </c>
      <c r="F123" s="243" t="s">
        <v>1670</v>
      </c>
      <c r="G123" s="243"/>
      <c r="H123" s="45" t="s">
        <v>1582</v>
      </c>
      <c r="I123" s="44" t="s">
        <v>2126</v>
      </c>
      <c r="J123" s="44" t="s">
        <v>2104</v>
      </c>
      <c r="K123" s="46">
        <v>9.9600000000000009</v>
      </c>
    </row>
    <row r="124" spans="1:11" ht="33.75">
      <c r="A124" s="43" t="s">
        <v>2002</v>
      </c>
      <c r="B124" s="43"/>
      <c r="C124" s="44" t="s">
        <v>2167</v>
      </c>
      <c r="D124" s="43" t="s">
        <v>1674</v>
      </c>
      <c r="E124" s="43" t="s">
        <v>2168</v>
      </c>
      <c r="F124" s="243" t="s">
        <v>1670</v>
      </c>
      <c r="G124" s="243"/>
      <c r="H124" s="45" t="s">
        <v>1586</v>
      </c>
      <c r="I124" s="44" t="s">
        <v>2169</v>
      </c>
      <c r="J124" s="44" t="s">
        <v>2170</v>
      </c>
      <c r="K124" s="46">
        <v>4.6900000000000004</v>
      </c>
    </row>
    <row r="125" spans="1:11">
      <c r="A125" s="47"/>
      <c r="B125" s="47"/>
      <c r="C125" s="47"/>
      <c r="D125" s="47"/>
      <c r="E125" s="47"/>
      <c r="F125" s="44" t="s">
        <v>1989</v>
      </c>
      <c r="G125" s="44" t="s">
        <v>2171</v>
      </c>
      <c r="H125" s="44" t="s">
        <v>1991</v>
      </c>
      <c r="I125" s="44" t="s">
        <v>1990</v>
      </c>
      <c r="J125" s="44" t="s">
        <v>1992</v>
      </c>
      <c r="K125" s="44" t="s">
        <v>2171</v>
      </c>
    </row>
    <row r="126" spans="1:11">
      <c r="A126" s="47"/>
      <c r="B126" s="47"/>
      <c r="C126" s="47"/>
      <c r="D126" s="47"/>
      <c r="E126" s="47"/>
      <c r="F126" s="44" t="s">
        <v>1993</v>
      </c>
      <c r="G126" s="44" t="s">
        <v>2172</v>
      </c>
      <c r="H126" s="242" t="s">
        <v>1995</v>
      </c>
      <c r="I126" s="242"/>
      <c r="J126" s="242" t="s">
        <v>2173</v>
      </c>
      <c r="K126" s="242"/>
    </row>
    <row r="127" spans="1:11" ht="15.75" thickBot="1">
      <c r="A127" s="47"/>
      <c r="B127" s="47"/>
      <c r="C127" s="47"/>
      <c r="D127" s="47"/>
      <c r="E127" s="47"/>
      <c r="F127" s="44" t="s">
        <v>1997</v>
      </c>
      <c r="G127" s="44" t="s">
        <v>2066</v>
      </c>
      <c r="H127" s="247" t="s">
        <v>1998</v>
      </c>
      <c r="I127" s="247"/>
      <c r="J127" s="247" t="s">
        <v>2174</v>
      </c>
      <c r="K127" s="247"/>
    </row>
    <row r="128" spans="1:11" ht="15.75" thickTop="1">
      <c r="A128" s="49"/>
      <c r="B128" s="49"/>
      <c r="C128" s="49"/>
      <c r="D128" s="49"/>
      <c r="E128" s="49"/>
      <c r="F128" s="50"/>
      <c r="G128" s="50"/>
      <c r="H128" s="50"/>
      <c r="I128" s="50"/>
      <c r="J128" s="50"/>
      <c r="K128" s="50"/>
    </row>
    <row r="129" spans="1:11">
      <c r="A129" s="40"/>
      <c r="B129" s="40" t="s">
        <v>1845</v>
      </c>
      <c r="C129" s="41" t="s">
        <v>1713</v>
      </c>
      <c r="D129" s="40" t="s">
        <v>1623</v>
      </c>
      <c r="E129" s="40" t="s">
        <v>1681</v>
      </c>
      <c r="F129" s="246" t="s">
        <v>1745</v>
      </c>
      <c r="G129" s="246"/>
      <c r="H129" s="42" t="s">
        <v>1649</v>
      </c>
      <c r="I129" s="41" t="s">
        <v>1815</v>
      </c>
      <c r="J129" s="41" t="s">
        <v>1958</v>
      </c>
      <c r="K129" s="41" t="s">
        <v>1748</v>
      </c>
    </row>
    <row r="130" spans="1:11">
      <c r="A130" s="43" t="s">
        <v>2156</v>
      </c>
      <c r="B130" s="43" t="s">
        <v>2163</v>
      </c>
      <c r="C130" s="44" t="s">
        <v>2175</v>
      </c>
      <c r="D130" s="43" t="s">
        <v>1577</v>
      </c>
      <c r="E130" s="43" t="s">
        <v>1888</v>
      </c>
      <c r="F130" s="243" t="s">
        <v>1910</v>
      </c>
      <c r="G130" s="250"/>
      <c r="H130" s="44" t="s">
        <v>1735</v>
      </c>
      <c r="I130" s="44" t="s">
        <v>2159</v>
      </c>
      <c r="J130" s="44" t="s">
        <v>2176</v>
      </c>
      <c r="K130" s="44" t="s">
        <v>2176</v>
      </c>
    </row>
    <row r="131" spans="1:11">
      <c r="A131" s="47"/>
      <c r="B131" s="47"/>
      <c r="C131" s="47"/>
      <c r="D131" s="47"/>
      <c r="E131" s="47"/>
      <c r="F131" s="44" t="s">
        <v>1989</v>
      </c>
      <c r="G131" s="44" t="s">
        <v>1990</v>
      </c>
      <c r="H131" s="44" t="s">
        <v>1991</v>
      </c>
      <c r="I131" s="44" t="s">
        <v>1990</v>
      </c>
      <c r="J131" s="44" t="s">
        <v>1992</v>
      </c>
      <c r="K131" s="44" t="s">
        <v>1990</v>
      </c>
    </row>
    <row r="132" spans="1:11">
      <c r="A132" s="47"/>
      <c r="B132" s="47"/>
      <c r="C132" s="47"/>
      <c r="D132" s="47"/>
      <c r="E132" s="47"/>
      <c r="F132" s="44" t="s">
        <v>1993</v>
      </c>
      <c r="G132" s="44" t="s">
        <v>2177</v>
      </c>
      <c r="H132" s="242" t="s">
        <v>1995</v>
      </c>
      <c r="I132" s="242"/>
      <c r="J132" s="242" t="s">
        <v>2178</v>
      </c>
      <c r="K132" s="242"/>
    </row>
    <row r="133" spans="1:11" ht="15.75" thickBot="1">
      <c r="A133" s="47"/>
      <c r="B133" s="47"/>
      <c r="C133" s="47"/>
      <c r="D133" s="47"/>
      <c r="E133" s="47"/>
      <c r="F133" s="44" t="s">
        <v>1997</v>
      </c>
      <c r="G133" s="44" t="s">
        <v>2179</v>
      </c>
      <c r="H133" s="247" t="s">
        <v>1998</v>
      </c>
      <c r="I133" s="247"/>
      <c r="J133" s="247" t="s">
        <v>2180</v>
      </c>
      <c r="K133" s="247"/>
    </row>
    <row r="134" spans="1:11" ht="15.75" thickTop="1">
      <c r="A134" s="49"/>
      <c r="B134" s="49"/>
      <c r="C134" s="49"/>
      <c r="D134" s="49"/>
      <c r="E134" s="49"/>
      <c r="F134" s="50"/>
      <c r="G134" s="50"/>
      <c r="H134" s="50"/>
      <c r="I134" s="50"/>
      <c r="J134" s="50"/>
      <c r="K134" s="50"/>
    </row>
    <row r="135" spans="1:11">
      <c r="A135" s="40"/>
      <c r="B135" s="40" t="s">
        <v>1845</v>
      </c>
      <c r="C135" s="41" t="s">
        <v>1713</v>
      </c>
      <c r="D135" s="40" t="s">
        <v>1623</v>
      </c>
      <c r="E135" s="40" t="s">
        <v>1681</v>
      </c>
      <c r="F135" s="246" t="s">
        <v>1745</v>
      </c>
      <c r="G135" s="246"/>
      <c r="H135" s="42" t="s">
        <v>1649</v>
      </c>
      <c r="I135" s="41" t="s">
        <v>1815</v>
      </c>
      <c r="J135" s="41" t="s">
        <v>1958</v>
      </c>
      <c r="K135" s="41" t="s">
        <v>1748</v>
      </c>
    </row>
    <row r="136" spans="1:11" ht="22.5">
      <c r="A136" s="43" t="s">
        <v>1981</v>
      </c>
      <c r="B136" s="43" t="s">
        <v>2181</v>
      </c>
      <c r="C136" s="44" t="s">
        <v>2182</v>
      </c>
      <c r="D136" s="43" t="s">
        <v>1577</v>
      </c>
      <c r="E136" s="43" t="s">
        <v>1915</v>
      </c>
      <c r="F136" s="243" t="s">
        <v>1935</v>
      </c>
      <c r="G136" s="243"/>
      <c r="H136" s="45" t="s">
        <v>1701</v>
      </c>
      <c r="I136" s="44">
        <v>1</v>
      </c>
      <c r="J136" s="44" t="s">
        <v>2183</v>
      </c>
      <c r="K136" s="44" t="s">
        <v>2183</v>
      </c>
    </row>
    <row r="137" spans="1:11" ht="22.5">
      <c r="A137" s="43" t="s">
        <v>2002</v>
      </c>
      <c r="B137" s="43"/>
      <c r="C137" s="44" t="s">
        <v>2184</v>
      </c>
      <c r="D137" s="43" t="s">
        <v>1674</v>
      </c>
      <c r="E137" s="43" t="s">
        <v>2185</v>
      </c>
      <c r="F137" s="243" t="s">
        <v>1670</v>
      </c>
      <c r="G137" s="243"/>
      <c r="H137" s="45" t="s">
        <v>1582</v>
      </c>
      <c r="I137" s="44" t="s">
        <v>2186</v>
      </c>
      <c r="J137" s="44" t="s">
        <v>2187</v>
      </c>
      <c r="K137" s="46">
        <v>18.22</v>
      </c>
    </row>
    <row r="138" spans="1:11" ht="22.5">
      <c r="A138" s="43" t="s">
        <v>2002</v>
      </c>
      <c r="B138" s="43"/>
      <c r="C138" s="44" t="s">
        <v>2188</v>
      </c>
      <c r="D138" s="43" t="s">
        <v>1674</v>
      </c>
      <c r="E138" s="43" t="s">
        <v>2189</v>
      </c>
      <c r="F138" s="243" t="s">
        <v>1670</v>
      </c>
      <c r="G138" s="243"/>
      <c r="H138" s="45" t="s">
        <v>1582</v>
      </c>
      <c r="I138" s="44" t="s">
        <v>2126</v>
      </c>
      <c r="J138" s="44" t="s">
        <v>2190</v>
      </c>
      <c r="K138" s="46">
        <v>6.47</v>
      </c>
    </row>
    <row r="139" spans="1:11">
      <c r="A139" s="47"/>
      <c r="B139" s="47"/>
      <c r="C139" s="47"/>
      <c r="D139" s="47"/>
      <c r="E139" s="47"/>
      <c r="F139" s="48" t="s">
        <v>1989</v>
      </c>
      <c r="G139" s="48" t="s">
        <v>2191</v>
      </c>
      <c r="H139" s="48" t="s">
        <v>1991</v>
      </c>
      <c r="I139" s="48" t="s">
        <v>1990</v>
      </c>
      <c r="J139" s="48" t="s">
        <v>1992</v>
      </c>
      <c r="K139" s="48" t="s">
        <v>2191</v>
      </c>
    </row>
    <row r="140" spans="1:11">
      <c r="A140" s="47"/>
      <c r="B140" s="47"/>
      <c r="C140" s="47"/>
      <c r="D140" s="47"/>
      <c r="E140" s="47"/>
      <c r="F140" s="44" t="s">
        <v>1993</v>
      </c>
      <c r="G140" s="44" t="s">
        <v>2192</v>
      </c>
      <c r="H140" s="242" t="s">
        <v>1995</v>
      </c>
      <c r="I140" s="242"/>
      <c r="J140" s="242" t="s">
        <v>2193</v>
      </c>
      <c r="K140" s="242"/>
    </row>
    <row r="141" spans="1:11" ht="15.75" thickBot="1">
      <c r="A141" s="47"/>
      <c r="B141" s="47"/>
      <c r="C141" s="47"/>
      <c r="D141" s="47"/>
      <c r="E141" s="47"/>
      <c r="F141" s="44" t="s">
        <v>1997</v>
      </c>
      <c r="G141" s="44" t="s">
        <v>2054</v>
      </c>
      <c r="H141" s="247" t="s">
        <v>1998</v>
      </c>
      <c r="I141" s="247"/>
      <c r="J141" s="247" t="s">
        <v>2194</v>
      </c>
      <c r="K141" s="247"/>
    </row>
    <row r="142" spans="1:11" ht="15.75" thickTop="1">
      <c r="A142" s="49"/>
      <c r="B142" s="49"/>
      <c r="C142" s="49"/>
      <c r="D142" s="49"/>
      <c r="E142" s="49"/>
      <c r="F142" s="50"/>
      <c r="G142" s="50"/>
      <c r="H142" s="50"/>
      <c r="I142" s="50"/>
      <c r="J142" s="50"/>
      <c r="K142" s="50"/>
    </row>
    <row r="143" spans="1:11">
      <c r="A143" s="40"/>
      <c r="B143" s="40" t="s">
        <v>1845</v>
      </c>
      <c r="C143" s="41" t="s">
        <v>1713</v>
      </c>
      <c r="D143" s="40" t="s">
        <v>1623</v>
      </c>
      <c r="E143" s="40" t="s">
        <v>1681</v>
      </c>
      <c r="F143" s="246" t="s">
        <v>1745</v>
      </c>
      <c r="G143" s="246"/>
      <c r="H143" s="42" t="s">
        <v>1649</v>
      </c>
      <c r="I143" s="41" t="s">
        <v>1815</v>
      </c>
      <c r="J143" s="41" t="s">
        <v>1958</v>
      </c>
      <c r="K143" s="41" t="s">
        <v>1748</v>
      </c>
    </row>
    <row r="144" spans="1:11" ht="22.5">
      <c r="A144" s="43" t="s">
        <v>1981</v>
      </c>
      <c r="B144" s="43" t="s">
        <v>2195</v>
      </c>
      <c r="C144" s="44" t="s">
        <v>2196</v>
      </c>
      <c r="D144" s="43" t="s">
        <v>1577</v>
      </c>
      <c r="E144" s="43" t="s">
        <v>1840</v>
      </c>
      <c r="F144" s="243" t="s">
        <v>1885</v>
      </c>
      <c r="G144" s="243"/>
      <c r="H144" s="45" t="s">
        <v>1701</v>
      </c>
      <c r="I144" s="44">
        <v>1</v>
      </c>
      <c r="J144" s="44" t="s">
        <v>2197</v>
      </c>
      <c r="K144" s="44" t="s">
        <v>2197</v>
      </c>
    </row>
    <row r="145" spans="1:11" ht="22.5">
      <c r="A145" s="43" t="s">
        <v>2002</v>
      </c>
      <c r="B145" s="43"/>
      <c r="C145" s="44" t="s">
        <v>2053</v>
      </c>
      <c r="D145" s="43" t="s">
        <v>1674</v>
      </c>
      <c r="E145" s="43" t="s">
        <v>1727</v>
      </c>
      <c r="F145" s="243" t="s">
        <v>1670</v>
      </c>
      <c r="G145" s="243"/>
      <c r="H145" s="45" t="s">
        <v>1582</v>
      </c>
      <c r="I145" s="44" t="s">
        <v>2198</v>
      </c>
      <c r="J145" s="44" t="s">
        <v>2055</v>
      </c>
      <c r="K145" s="46">
        <v>7.78</v>
      </c>
    </row>
    <row r="146" spans="1:11" ht="22.5">
      <c r="A146" s="43" t="s">
        <v>2002</v>
      </c>
      <c r="B146" s="43"/>
      <c r="C146" s="44" t="s">
        <v>2088</v>
      </c>
      <c r="D146" s="43" t="s">
        <v>1674</v>
      </c>
      <c r="E146" s="43" t="s">
        <v>2089</v>
      </c>
      <c r="F146" s="243" t="s">
        <v>1670</v>
      </c>
      <c r="G146" s="243"/>
      <c r="H146" s="45" t="s">
        <v>1582</v>
      </c>
      <c r="I146" s="44" t="s">
        <v>2199</v>
      </c>
      <c r="J146" s="44" t="s">
        <v>2091</v>
      </c>
      <c r="K146" s="46">
        <v>6.36</v>
      </c>
    </row>
    <row r="147" spans="1:11">
      <c r="A147" s="47"/>
      <c r="B147" s="47"/>
      <c r="C147" s="47"/>
      <c r="D147" s="47"/>
      <c r="E147" s="47"/>
      <c r="F147" s="44" t="s">
        <v>1989</v>
      </c>
      <c r="G147" s="44" t="s">
        <v>2200</v>
      </c>
      <c r="H147" s="44" t="s">
        <v>1991</v>
      </c>
      <c r="I147" s="44" t="s">
        <v>1990</v>
      </c>
      <c r="J147" s="44" t="s">
        <v>1992</v>
      </c>
      <c r="K147" s="44" t="s">
        <v>2200</v>
      </c>
    </row>
    <row r="148" spans="1:11">
      <c r="A148" s="47"/>
      <c r="B148" s="47"/>
      <c r="C148" s="47"/>
      <c r="D148" s="47"/>
      <c r="E148" s="47"/>
      <c r="F148" s="44" t="s">
        <v>1993</v>
      </c>
      <c r="G148" s="44" t="s">
        <v>2201</v>
      </c>
      <c r="H148" s="242" t="s">
        <v>1995</v>
      </c>
      <c r="I148" s="242"/>
      <c r="J148" s="242" t="s">
        <v>2202</v>
      </c>
      <c r="K148" s="242"/>
    </row>
    <row r="149" spans="1:11" ht="15.75" thickBot="1">
      <c r="A149" s="47"/>
      <c r="B149" s="47"/>
      <c r="C149" s="47"/>
      <c r="D149" s="47"/>
      <c r="E149" s="47"/>
      <c r="F149" s="44" t="s">
        <v>1997</v>
      </c>
      <c r="G149" s="44" t="s">
        <v>2054</v>
      </c>
      <c r="H149" s="247" t="s">
        <v>1998</v>
      </c>
      <c r="I149" s="247"/>
      <c r="J149" s="247" t="s">
        <v>2203</v>
      </c>
      <c r="K149" s="247"/>
    </row>
    <row r="150" spans="1:11" ht="15.75" thickTop="1">
      <c r="A150" s="49"/>
      <c r="B150" s="49"/>
      <c r="C150" s="49"/>
      <c r="D150" s="49"/>
      <c r="E150" s="49"/>
      <c r="F150" s="50"/>
      <c r="G150" s="50"/>
      <c r="H150" s="50"/>
      <c r="I150" s="50"/>
      <c r="J150" s="50"/>
      <c r="K150" s="50"/>
    </row>
    <row r="151" spans="1:11">
      <c r="A151" s="40"/>
      <c r="B151" s="40" t="s">
        <v>1845</v>
      </c>
      <c r="C151" s="41" t="s">
        <v>1713</v>
      </c>
      <c r="D151" s="40" t="s">
        <v>1623</v>
      </c>
      <c r="E151" s="40" t="s">
        <v>1681</v>
      </c>
      <c r="F151" s="246" t="s">
        <v>1745</v>
      </c>
      <c r="G151" s="246"/>
      <c r="H151" s="42" t="s">
        <v>1649</v>
      </c>
      <c r="I151" s="41" t="s">
        <v>1815</v>
      </c>
      <c r="J151" s="41" t="s">
        <v>1958</v>
      </c>
      <c r="K151" s="41" t="s">
        <v>1748</v>
      </c>
    </row>
    <row r="152" spans="1:11" ht="22.5">
      <c r="A152" s="43" t="s">
        <v>1981</v>
      </c>
      <c r="B152" s="43" t="s">
        <v>2204</v>
      </c>
      <c r="C152" s="44" t="s">
        <v>2205</v>
      </c>
      <c r="D152" s="43" t="s">
        <v>1577</v>
      </c>
      <c r="E152" s="43" t="s">
        <v>1737</v>
      </c>
      <c r="F152" s="243" t="s">
        <v>1858</v>
      </c>
      <c r="G152" s="243"/>
      <c r="H152" s="45" t="s">
        <v>1701</v>
      </c>
      <c r="I152" s="44">
        <v>1</v>
      </c>
      <c r="J152" s="44" t="s">
        <v>2206</v>
      </c>
      <c r="K152" s="44" t="s">
        <v>2206</v>
      </c>
    </row>
    <row r="153" spans="1:11" ht="22.5">
      <c r="A153" s="43" t="s">
        <v>2002</v>
      </c>
      <c r="B153" s="43"/>
      <c r="C153" s="44" t="s">
        <v>2207</v>
      </c>
      <c r="D153" s="43" t="s">
        <v>1674</v>
      </c>
      <c r="E153" s="43" t="s">
        <v>2208</v>
      </c>
      <c r="F153" s="243" t="s">
        <v>1670</v>
      </c>
      <c r="G153" s="243"/>
      <c r="H153" s="45" t="s">
        <v>1582</v>
      </c>
      <c r="I153" s="44" t="s">
        <v>2209</v>
      </c>
      <c r="J153" s="44" t="s">
        <v>2210</v>
      </c>
      <c r="K153" s="46">
        <v>1.32</v>
      </c>
    </row>
    <row r="154" spans="1:11">
      <c r="A154" s="47"/>
      <c r="B154" s="47"/>
      <c r="C154" s="47"/>
      <c r="D154" s="47"/>
      <c r="E154" s="47"/>
      <c r="F154" s="44" t="s">
        <v>1989</v>
      </c>
      <c r="G154" s="44" t="s">
        <v>2211</v>
      </c>
      <c r="H154" s="44" t="s">
        <v>1991</v>
      </c>
      <c r="I154" s="44" t="s">
        <v>1990</v>
      </c>
      <c r="J154" s="44" t="s">
        <v>1992</v>
      </c>
      <c r="K154" s="44" t="s">
        <v>2211</v>
      </c>
    </row>
    <row r="155" spans="1:11">
      <c r="A155" s="47"/>
      <c r="B155" s="47"/>
      <c r="C155" s="47"/>
      <c r="D155" s="47"/>
      <c r="E155" s="47"/>
      <c r="F155" s="44" t="s">
        <v>1993</v>
      </c>
      <c r="G155" s="44" t="s">
        <v>2170</v>
      </c>
      <c r="H155" s="242" t="s">
        <v>1995</v>
      </c>
      <c r="I155" s="242"/>
      <c r="J155" s="242" t="s">
        <v>2212</v>
      </c>
      <c r="K155" s="242"/>
    </row>
    <row r="156" spans="1:11" ht="15.75" thickBot="1">
      <c r="A156" s="47"/>
      <c r="B156" s="47"/>
      <c r="C156" s="47"/>
      <c r="D156" s="47"/>
      <c r="E156" s="47"/>
      <c r="F156" s="44" t="s">
        <v>1997</v>
      </c>
      <c r="G156" s="44" t="s">
        <v>2213</v>
      </c>
      <c r="H156" s="247" t="s">
        <v>1998</v>
      </c>
      <c r="I156" s="247"/>
      <c r="J156" s="247" t="s">
        <v>2214</v>
      </c>
      <c r="K156" s="247"/>
    </row>
    <row r="157" spans="1:11" ht="15.75" thickTop="1">
      <c r="A157" s="49"/>
      <c r="B157" s="49"/>
      <c r="C157" s="49"/>
      <c r="D157" s="49"/>
      <c r="E157" s="49"/>
      <c r="F157" s="50"/>
      <c r="G157" s="50"/>
      <c r="H157" s="50"/>
      <c r="I157" s="50"/>
      <c r="J157" s="50"/>
      <c r="K157" s="50"/>
    </row>
    <row r="158" spans="1:11">
      <c r="A158" s="40"/>
      <c r="B158" s="40" t="s">
        <v>1845</v>
      </c>
      <c r="C158" s="41" t="s">
        <v>1713</v>
      </c>
      <c r="D158" s="40" t="s">
        <v>1623</v>
      </c>
      <c r="E158" s="40" t="s">
        <v>1681</v>
      </c>
      <c r="F158" s="246" t="s">
        <v>1745</v>
      </c>
      <c r="G158" s="246"/>
      <c r="H158" s="42" t="s">
        <v>1649</v>
      </c>
      <c r="I158" s="41" t="s">
        <v>1815</v>
      </c>
      <c r="J158" s="41" t="s">
        <v>1958</v>
      </c>
      <c r="K158" s="41" t="s">
        <v>1748</v>
      </c>
    </row>
    <row r="159" spans="1:11" ht="33.75">
      <c r="A159" s="43" t="s">
        <v>1981</v>
      </c>
      <c r="B159" s="43" t="s">
        <v>2215</v>
      </c>
      <c r="C159" s="44" t="s">
        <v>2216</v>
      </c>
      <c r="D159" s="43" t="s">
        <v>1577</v>
      </c>
      <c r="E159" s="43" t="s">
        <v>1810</v>
      </c>
      <c r="F159" s="243" t="s">
        <v>1885</v>
      </c>
      <c r="G159" s="243"/>
      <c r="H159" s="45" t="s">
        <v>1735</v>
      </c>
      <c r="I159" s="44">
        <v>1</v>
      </c>
      <c r="J159" s="44" t="s">
        <v>2217</v>
      </c>
      <c r="K159" s="44" t="s">
        <v>2217</v>
      </c>
    </row>
    <row r="160" spans="1:11" ht="22.5">
      <c r="A160" s="43" t="s">
        <v>2002</v>
      </c>
      <c r="B160" s="43"/>
      <c r="C160" s="44" t="s">
        <v>2207</v>
      </c>
      <c r="D160" s="43" t="s">
        <v>1674</v>
      </c>
      <c r="E160" s="43" t="s">
        <v>2208</v>
      </c>
      <c r="F160" s="243" t="s">
        <v>1670</v>
      </c>
      <c r="G160" s="243"/>
      <c r="H160" s="45" t="s">
        <v>1582</v>
      </c>
      <c r="I160" s="44" t="s">
        <v>2218</v>
      </c>
      <c r="J160" s="44" t="s">
        <v>2210</v>
      </c>
      <c r="K160" s="46">
        <v>4.13</v>
      </c>
    </row>
    <row r="161" spans="1:11">
      <c r="A161" s="47"/>
      <c r="B161" s="47"/>
      <c r="C161" s="47"/>
      <c r="D161" s="47"/>
      <c r="E161" s="47"/>
      <c r="F161" s="44" t="s">
        <v>1989</v>
      </c>
      <c r="G161" s="44" t="s">
        <v>2219</v>
      </c>
      <c r="H161" s="44" t="s">
        <v>1991</v>
      </c>
      <c r="I161" s="44" t="s">
        <v>1990</v>
      </c>
      <c r="J161" s="44" t="s">
        <v>1992</v>
      </c>
      <c r="K161" s="44" t="s">
        <v>2219</v>
      </c>
    </row>
    <row r="162" spans="1:11">
      <c r="A162" s="47"/>
      <c r="B162" s="47"/>
      <c r="C162" s="47"/>
      <c r="D162" s="47"/>
      <c r="E162" s="47"/>
      <c r="F162" s="44" t="s">
        <v>1993</v>
      </c>
      <c r="G162" s="44" t="s">
        <v>2220</v>
      </c>
      <c r="H162" s="242" t="s">
        <v>1995</v>
      </c>
      <c r="I162" s="242"/>
      <c r="J162" s="242" t="s">
        <v>2221</v>
      </c>
      <c r="K162" s="242"/>
    </row>
    <row r="163" spans="1:11" ht="15.75" thickBot="1">
      <c r="A163" s="47"/>
      <c r="B163" s="47"/>
      <c r="C163" s="47"/>
      <c r="D163" s="47"/>
      <c r="E163" s="47"/>
      <c r="F163" s="44" t="s">
        <v>1997</v>
      </c>
      <c r="G163" s="44" t="s">
        <v>2222</v>
      </c>
      <c r="H163" s="247" t="s">
        <v>1998</v>
      </c>
      <c r="I163" s="247"/>
      <c r="J163" s="247" t="s">
        <v>2223</v>
      </c>
      <c r="K163" s="247"/>
    </row>
    <row r="164" spans="1:11" ht="15.75" thickTop="1">
      <c r="A164" s="49"/>
      <c r="B164" s="49"/>
      <c r="C164" s="49"/>
      <c r="D164" s="49"/>
      <c r="E164" s="49"/>
      <c r="F164" s="50"/>
      <c r="G164" s="50"/>
      <c r="H164" s="50"/>
      <c r="I164" s="50"/>
      <c r="J164" s="50"/>
      <c r="K164" s="50"/>
    </row>
    <row r="165" spans="1:11">
      <c r="A165" s="40"/>
      <c r="B165" s="40" t="s">
        <v>1845</v>
      </c>
      <c r="C165" s="41" t="s">
        <v>1713</v>
      </c>
      <c r="D165" s="40" t="s">
        <v>1623</v>
      </c>
      <c r="E165" s="40" t="s">
        <v>1681</v>
      </c>
      <c r="F165" s="246" t="s">
        <v>1745</v>
      </c>
      <c r="G165" s="246"/>
      <c r="H165" s="42" t="s">
        <v>1649</v>
      </c>
      <c r="I165" s="41" t="s">
        <v>1815</v>
      </c>
      <c r="J165" s="41" t="s">
        <v>1958</v>
      </c>
      <c r="K165" s="41" t="s">
        <v>1748</v>
      </c>
    </row>
    <row r="166" spans="1:11" ht="22.5">
      <c r="A166" s="43" t="s">
        <v>1981</v>
      </c>
      <c r="B166" s="43" t="s">
        <v>2224</v>
      </c>
      <c r="C166" s="44" t="s">
        <v>2225</v>
      </c>
      <c r="D166" s="43" t="s">
        <v>1646</v>
      </c>
      <c r="E166" s="43" t="s">
        <v>1693</v>
      </c>
      <c r="F166" s="243" t="s">
        <v>1885</v>
      </c>
      <c r="G166" s="243"/>
      <c r="H166" s="45" t="s">
        <v>1643</v>
      </c>
      <c r="I166" s="44">
        <v>1</v>
      </c>
      <c r="J166" s="44" t="s">
        <v>2226</v>
      </c>
      <c r="K166" s="44" t="s">
        <v>2226</v>
      </c>
    </row>
    <row r="167" spans="1:11" ht="22.5">
      <c r="A167" s="43" t="s">
        <v>2002</v>
      </c>
      <c r="B167" s="43"/>
      <c r="C167" s="44" t="s">
        <v>2053</v>
      </c>
      <c r="D167" s="43" t="s">
        <v>1674</v>
      </c>
      <c r="E167" s="43" t="s">
        <v>1727</v>
      </c>
      <c r="F167" s="243" t="s">
        <v>1670</v>
      </c>
      <c r="G167" s="243"/>
      <c r="H167" s="45" t="s">
        <v>1582</v>
      </c>
      <c r="I167" s="44" t="s">
        <v>2227</v>
      </c>
      <c r="J167" s="44" t="s">
        <v>2055</v>
      </c>
      <c r="K167" s="46">
        <v>35.869999999999997</v>
      </c>
    </row>
    <row r="168" spans="1:11" ht="22.5">
      <c r="A168" s="43" t="s">
        <v>2002</v>
      </c>
      <c r="B168" s="43"/>
      <c r="C168" s="44" t="s">
        <v>2088</v>
      </c>
      <c r="D168" s="43" t="s">
        <v>1674</v>
      </c>
      <c r="E168" s="43" t="s">
        <v>2089</v>
      </c>
      <c r="F168" s="243" t="s">
        <v>1670</v>
      </c>
      <c r="G168" s="243"/>
      <c r="H168" s="45" t="s">
        <v>1582</v>
      </c>
      <c r="I168" s="44" t="s">
        <v>2228</v>
      </c>
      <c r="J168" s="44" t="s">
        <v>2091</v>
      </c>
      <c r="K168" s="46">
        <v>18.7</v>
      </c>
    </row>
    <row r="169" spans="1:11">
      <c r="A169" s="47"/>
      <c r="B169" s="47"/>
      <c r="C169" s="47"/>
      <c r="D169" s="47"/>
      <c r="E169" s="47"/>
      <c r="F169" s="44" t="s">
        <v>1989</v>
      </c>
      <c r="G169" s="44" t="s">
        <v>2229</v>
      </c>
      <c r="H169" s="44" t="s">
        <v>1991</v>
      </c>
      <c r="I169" s="44" t="s">
        <v>1990</v>
      </c>
      <c r="J169" s="44" t="s">
        <v>1992</v>
      </c>
      <c r="K169" s="44" t="s">
        <v>2229</v>
      </c>
    </row>
    <row r="170" spans="1:11">
      <c r="A170" s="47"/>
      <c r="B170" s="47"/>
      <c r="C170" s="47"/>
      <c r="D170" s="47"/>
      <c r="E170" s="47"/>
      <c r="F170" s="44" t="s">
        <v>1993</v>
      </c>
      <c r="G170" s="44" t="s">
        <v>2230</v>
      </c>
      <c r="H170" s="242" t="s">
        <v>1995</v>
      </c>
      <c r="I170" s="242"/>
      <c r="J170" s="242" t="s">
        <v>2231</v>
      </c>
      <c r="K170" s="242"/>
    </row>
    <row r="171" spans="1:11" ht="15.75" thickBot="1">
      <c r="A171" s="47"/>
      <c r="B171" s="47"/>
      <c r="C171" s="47"/>
      <c r="D171" s="47"/>
      <c r="E171" s="47"/>
      <c r="F171" s="44" t="s">
        <v>1997</v>
      </c>
      <c r="G171" s="44" t="s">
        <v>2232</v>
      </c>
      <c r="H171" s="247" t="s">
        <v>1998</v>
      </c>
      <c r="I171" s="247"/>
      <c r="J171" s="247" t="s">
        <v>2233</v>
      </c>
      <c r="K171" s="247"/>
    </row>
    <row r="172" spans="1:11" ht="15.75" thickTop="1">
      <c r="A172" s="49"/>
      <c r="B172" s="49"/>
      <c r="C172" s="49"/>
      <c r="D172" s="49"/>
      <c r="E172" s="49"/>
      <c r="F172" s="50"/>
      <c r="G172" s="50"/>
      <c r="H172" s="50"/>
      <c r="I172" s="50"/>
      <c r="J172" s="50"/>
      <c r="K172" s="50"/>
    </row>
    <row r="173" spans="1:11">
      <c r="A173" s="38" t="s">
        <v>1978</v>
      </c>
      <c r="B173" s="38" t="s">
        <v>2234</v>
      </c>
      <c r="C173" s="39"/>
      <c r="D173" s="38"/>
      <c r="E173" s="38" t="s">
        <v>1590</v>
      </c>
      <c r="F173" s="244"/>
      <c r="G173" s="245"/>
      <c r="H173" s="39"/>
      <c r="I173" s="39"/>
      <c r="J173" s="39"/>
      <c r="K173" s="127">
        <v>64846.55</v>
      </c>
    </row>
    <row r="174" spans="1:11">
      <c r="A174" s="40"/>
      <c r="B174" s="40" t="s">
        <v>1845</v>
      </c>
      <c r="C174" s="41" t="s">
        <v>1713</v>
      </c>
      <c r="D174" s="40" t="s">
        <v>1623</v>
      </c>
      <c r="E174" s="40" t="s">
        <v>1681</v>
      </c>
      <c r="F174" s="246" t="s">
        <v>1745</v>
      </c>
      <c r="G174" s="246"/>
      <c r="H174" s="42" t="s">
        <v>1649</v>
      </c>
      <c r="I174" s="41" t="s">
        <v>1815</v>
      </c>
      <c r="J174" s="41" t="s">
        <v>1958</v>
      </c>
      <c r="K174" s="41" t="s">
        <v>1748</v>
      </c>
    </row>
    <row r="175" spans="1:11" ht="33.75">
      <c r="A175" s="43" t="s">
        <v>1981</v>
      </c>
      <c r="B175" s="43" t="s">
        <v>2235</v>
      </c>
      <c r="C175" s="44" t="s">
        <v>2236</v>
      </c>
      <c r="D175" s="43" t="s">
        <v>1674</v>
      </c>
      <c r="E175" s="43" t="s">
        <v>1581</v>
      </c>
      <c r="F175" s="243" t="s">
        <v>1679</v>
      </c>
      <c r="G175" s="243"/>
      <c r="H175" s="45" t="s">
        <v>1643</v>
      </c>
      <c r="I175" s="44">
        <v>1</v>
      </c>
      <c r="J175" s="44" t="s">
        <v>2237</v>
      </c>
      <c r="K175" s="44" t="s">
        <v>2237</v>
      </c>
    </row>
    <row r="176" spans="1:11" ht="22.5">
      <c r="A176" s="43" t="s">
        <v>2002</v>
      </c>
      <c r="B176" s="43"/>
      <c r="C176" s="44" t="s">
        <v>2053</v>
      </c>
      <c r="D176" s="43" t="s">
        <v>1674</v>
      </c>
      <c r="E176" s="43" t="s">
        <v>1727</v>
      </c>
      <c r="F176" s="243" t="s">
        <v>1670</v>
      </c>
      <c r="G176" s="243"/>
      <c r="H176" s="45" t="s">
        <v>1582</v>
      </c>
      <c r="I176" s="44" t="s">
        <v>2238</v>
      </c>
      <c r="J176" s="44" t="s">
        <v>2055</v>
      </c>
      <c r="K176" s="46">
        <v>3.42</v>
      </c>
    </row>
    <row r="177" spans="1:11" ht="22.5">
      <c r="A177" s="43" t="s">
        <v>2002</v>
      </c>
      <c r="B177" s="43"/>
      <c r="C177" s="44" t="s">
        <v>2101</v>
      </c>
      <c r="D177" s="43" t="s">
        <v>1674</v>
      </c>
      <c r="E177" s="43" t="s">
        <v>2102</v>
      </c>
      <c r="F177" s="243" t="s">
        <v>1670</v>
      </c>
      <c r="G177" s="243"/>
      <c r="H177" s="45" t="s">
        <v>1582</v>
      </c>
      <c r="I177" s="44" t="s">
        <v>2239</v>
      </c>
      <c r="J177" s="44" t="s">
        <v>2104</v>
      </c>
      <c r="K177" s="46">
        <v>21.02</v>
      </c>
    </row>
    <row r="178" spans="1:11" ht="33.75">
      <c r="A178" s="43" t="s">
        <v>1985</v>
      </c>
      <c r="B178" s="43"/>
      <c r="C178" s="44" t="s">
        <v>2240</v>
      </c>
      <c r="D178" s="43" t="s">
        <v>1674</v>
      </c>
      <c r="E178" s="43" t="s">
        <v>2241</v>
      </c>
      <c r="F178" s="243" t="s">
        <v>1910</v>
      </c>
      <c r="G178" s="243"/>
      <c r="H178" s="45" t="s">
        <v>1643</v>
      </c>
      <c r="I178" s="44" t="s">
        <v>2242</v>
      </c>
      <c r="J178" s="44" t="s">
        <v>2243</v>
      </c>
      <c r="K178" s="46">
        <v>71.56</v>
      </c>
    </row>
    <row r="179" spans="1:11" ht="33.75">
      <c r="A179" s="43" t="s">
        <v>1985</v>
      </c>
      <c r="B179" s="43"/>
      <c r="C179" s="44" t="s">
        <v>2244</v>
      </c>
      <c r="D179" s="43" t="s">
        <v>1674</v>
      </c>
      <c r="E179" s="43" t="s">
        <v>2245</v>
      </c>
      <c r="F179" s="243" t="s">
        <v>1910</v>
      </c>
      <c r="G179" s="243"/>
      <c r="H179" s="45" t="s">
        <v>1586</v>
      </c>
      <c r="I179" s="44" t="s">
        <v>2246</v>
      </c>
      <c r="J179" s="44" t="s">
        <v>2247</v>
      </c>
      <c r="K179" s="46">
        <v>0.47</v>
      </c>
    </row>
    <row r="180" spans="1:11" ht="33.75">
      <c r="A180" s="43" t="s">
        <v>1985</v>
      </c>
      <c r="B180" s="43"/>
      <c r="C180" s="44" t="s">
        <v>2248</v>
      </c>
      <c r="D180" s="43" t="s">
        <v>1674</v>
      </c>
      <c r="E180" s="43" t="s">
        <v>2249</v>
      </c>
      <c r="F180" s="243" t="s">
        <v>1910</v>
      </c>
      <c r="G180" s="243"/>
      <c r="H180" s="45" t="s">
        <v>1586</v>
      </c>
      <c r="I180" s="44" t="s">
        <v>2250</v>
      </c>
      <c r="J180" s="44" t="s">
        <v>2251</v>
      </c>
      <c r="K180" s="46">
        <v>3.97</v>
      </c>
    </row>
    <row r="181" spans="1:11" ht="33.75">
      <c r="A181" s="43" t="s">
        <v>1985</v>
      </c>
      <c r="B181" s="43"/>
      <c r="C181" s="44" t="s">
        <v>2252</v>
      </c>
      <c r="D181" s="43" t="s">
        <v>1674</v>
      </c>
      <c r="E181" s="43" t="s">
        <v>2253</v>
      </c>
      <c r="F181" s="243" t="s">
        <v>2254</v>
      </c>
      <c r="G181" s="243"/>
      <c r="H181" s="45" t="s">
        <v>2073</v>
      </c>
      <c r="I181" s="44" t="s">
        <v>2255</v>
      </c>
      <c r="J181" s="44" t="s">
        <v>2256</v>
      </c>
      <c r="K181" s="46">
        <v>3.49</v>
      </c>
    </row>
    <row r="182" spans="1:11" ht="33.75">
      <c r="A182" s="43" t="s">
        <v>1985</v>
      </c>
      <c r="B182" s="43"/>
      <c r="C182" s="44" t="s">
        <v>2257</v>
      </c>
      <c r="D182" s="43" t="s">
        <v>1674</v>
      </c>
      <c r="E182" s="43" t="s">
        <v>2258</v>
      </c>
      <c r="F182" s="243" t="s">
        <v>1910</v>
      </c>
      <c r="G182" s="243"/>
      <c r="H182" s="45" t="s">
        <v>1735</v>
      </c>
      <c r="I182" s="44" t="s">
        <v>2259</v>
      </c>
      <c r="J182" s="44" t="s">
        <v>2005</v>
      </c>
      <c r="K182" s="46">
        <v>1</v>
      </c>
    </row>
    <row r="183" spans="1:11" ht="33.75">
      <c r="A183" s="43" t="s">
        <v>1985</v>
      </c>
      <c r="B183" s="43"/>
      <c r="C183" s="44" t="s">
        <v>2260</v>
      </c>
      <c r="D183" s="43" t="s">
        <v>1674</v>
      </c>
      <c r="E183" s="43" t="s">
        <v>2261</v>
      </c>
      <c r="F183" s="243" t="s">
        <v>1910</v>
      </c>
      <c r="G183" s="243"/>
      <c r="H183" s="45" t="s">
        <v>1735</v>
      </c>
      <c r="I183" s="44" t="s">
        <v>2259</v>
      </c>
      <c r="J183" s="44" t="s">
        <v>2262</v>
      </c>
      <c r="K183" s="46">
        <v>2.4</v>
      </c>
    </row>
    <row r="184" spans="1:11" ht="33.75">
      <c r="A184" s="43" t="s">
        <v>1985</v>
      </c>
      <c r="B184" s="43"/>
      <c r="C184" s="44" t="s">
        <v>2263</v>
      </c>
      <c r="D184" s="43" t="s">
        <v>1674</v>
      </c>
      <c r="E184" s="43" t="s">
        <v>2264</v>
      </c>
      <c r="F184" s="243" t="s">
        <v>1910</v>
      </c>
      <c r="G184" s="243"/>
      <c r="H184" s="45" t="s">
        <v>1735</v>
      </c>
      <c r="I184" s="44" t="s">
        <v>2265</v>
      </c>
      <c r="J184" s="44" t="s">
        <v>2262</v>
      </c>
      <c r="K184" s="46">
        <v>0.1</v>
      </c>
    </row>
    <row r="185" spans="1:11" ht="33.75">
      <c r="A185" s="43" t="s">
        <v>1985</v>
      </c>
      <c r="B185" s="43"/>
      <c r="C185" s="44" t="s">
        <v>2266</v>
      </c>
      <c r="D185" s="43" t="s">
        <v>1674</v>
      </c>
      <c r="E185" s="43" t="s">
        <v>2267</v>
      </c>
      <c r="F185" s="243" t="s">
        <v>1910</v>
      </c>
      <c r="G185" s="243"/>
      <c r="H185" s="45" t="s">
        <v>1586</v>
      </c>
      <c r="I185" s="44" t="s">
        <v>2268</v>
      </c>
      <c r="J185" s="44" t="s">
        <v>2143</v>
      </c>
      <c r="K185" s="46">
        <v>7.74</v>
      </c>
    </row>
    <row r="186" spans="1:11" ht="33.75">
      <c r="A186" s="43" t="s">
        <v>1985</v>
      </c>
      <c r="B186" s="43"/>
      <c r="C186" s="44" t="s">
        <v>2269</v>
      </c>
      <c r="D186" s="43" t="s">
        <v>1674</v>
      </c>
      <c r="E186" s="43" t="s">
        <v>2270</v>
      </c>
      <c r="F186" s="243" t="s">
        <v>1910</v>
      </c>
      <c r="G186" s="243"/>
      <c r="H186" s="45" t="s">
        <v>1586</v>
      </c>
      <c r="I186" s="44" t="s">
        <v>2271</v>
      </c>
      <c r="J186" s="44" t="s">
        <v>2272</v>
      </c>
      <c r="K186" s="46">
        <v>28.07</v>
      </c>
    </row>
    <row r="187" spans="1:11" ht="33.75">
      <c r="A187" s="43" t="s">
        <v>1985</v>
      </c>
      <c r="B187" s="43"/>
      <c r="C187" s="44" t="s">
        <v>2273</v>
      </c>
      <c r="D187" s="43" t="s">
        <v>1674</v>
      </c>
      <c r="E187" s="43" t="s">
        <v>2274</v>
      </c>
      <c r="F187" s="243" t="s">
        <v>1910</v>
      </c>
      <c r="G187" s="243"/>
      <c r="H187" s="45" t="s">
        <v>2275</v>
      </c>
      <c r="I187" s="44" t="s">
        <v>2276</v>
      </c>
      <c r="J187" s="44" t="s">
        <v>2277</v>
      </c>
      <c r="K187" s="46">
        <v>2.92</v>
      </c>
    </row>
    <row r="188" spans="1:11">
      <c r="A188" s="47"/>
      <c r="B188" s="47"/>
      <c r="C188" s="47"/>
      <c r="D188" s="47"/>
      <c r="E188" s="47"/>
      <c r="F188" s="44" t="s">
        <v>1989</v>
      </c>
      <c r="G188" s="44" t="s">
        <v>2278</v>
      </c>
      <c r="H188" s="44" t="s">
        <v>1991</v>
      </c>
      <c r="I188" s="44" t="s">
        <v>1990</v>
      </c>
      <c r="J188" s="44" t="s">
        <v>1992</v>
      </c>
      <c r="K188" s="44" t="s">
        <v>2278</v>
      </c>
    </row>
    <row r="189" spans="1:11">
      <c r="A189" s="47"/>
      <c r="B189" s="47"/>
      <c r="C189" s="47"/>
      <c r="D189" s="47"/>
      <c r="E189" s="47"/>
      <c r="F189" s="44" t="s">
        <v>1993</v>
      </c>
      <c r="G189" s="44" t="s">
        <v>2279</v>
      </c>
      <c r="H189" s="242" t="s">
        <v>1995</v>
      </c>
      <c r="I189" s="242"/>
      <c r="J189" s="242" t="s">
        <v>2280</v>
      </c>
      <c r="K189" s="242"/>
    </row>
    <row r="190" spans="1:11" ht="15.75" thickBot="1">
      <c r="A190" s="47"/>
      <c r="B190" s="47"/>
      <c r="C190" s="47"/>
      <c r="D190" s="47"/>
      <c r="E190" s="47"/>
      <c r="F190" s="44" t="s">
        <v>1997</v>
      </c>
      <c r="G190" s="44" t="s">
        <v>2281</v>
      </c>
      <c r="H190" s="247" t="s">
        <v>1998</v>
      </c>
      <c r="I190" s="247"/>
      <c r="J190" s="247" t="s">
        <v>2282</v>
      </c>
      <c r="K190" s="247"/>
    </row>
    <row r="191" spans="1:11" ht="15.75" thickTop="1">
      <c r="A191" s="49"/>
      <c r="B191" s="49"/>
      <c r="C191" s="49"/>
      <c r="D191" s="49"/>
      <c r="E191" s="49"/>
      <c r="F191" s="50"/>
      <c r="G191" s="50"/>
      <c r="H191" s="50"/>
      <c r="I191" s="50"/>
      <c r="J191" s="50"/>
      <c r="K191" s="50"/>
    </row>
    <row r="192" spans="1:11">
      <c r="A192" s="40"/>
      <c r="B192" s="40" t="s">
        <v>1845</v>
      </c>
      <c r="C192" s="41" t="s">
        <v>1713</v>
      </c>
      <c r="D192" s="40" t="s">
        <v>1623</v>
      </c>
      <c r="E192" s="40" t="s">
        <v>1681</v>
      </c>
      <c r="F192" s="246" t="s">
        <v>1745</v>
      </c>
      <c r="G192" s="246"/>
      <c r="H192" s="42" t="s">
        <v>1649</v>
      </c>
      <c r="I192" s="41" t="s">
        <v>1815</v>
      </c>
      <c r="J192" s="41" t="s">
        <v>1958</v>
      </c>
      <c r="K192" s="41" t="s">
        <v>1748</v>
      </c>
    </row>
    <row r="193" spans="1:11" ht="45">
      <c r="A193" s="43" t="s">
        <v>1981</v>
      </c>
      <c r="B193" s="43" t="s">
        <v>2283</v>
      </c>
      <c r="C193" s="44" t="s">
        <v>2284</v>
      </c>
      <c r="D193" s="43" t="s">
        <v>1674</v>
      </c>
      <c r="E193" s="43" t="s">
        <v>1932</v>
      </c>
      <c r="F193" s="243" t="s">
        <v>1679</v>
      </c>
      <c r="G193" s="243"/>
      <c r="H193" s="45" t="s">
        <v>1643</v>
      </c>
      <c r="I193" s="44">
        <v>1</v>
      </c>
      <c r="J193" s="44" t="s">
        <v>2285</v>
      </c>
      <c r="K193" s="44" t="s">
        <v>2285</v>
      </c>
    </row>
    <row r="194" spans="1:11" ht="45">
      <c r="A194" s="43" t="s">
        <v>2002</v>
      </c>
      <c r="B194" s="43"/>
      <c r="C194" s="44" t="s">
        <v>2286</v>
      </c>
      <c r="D194" s="43" t="s">
        <v>1674</v>
      </c>
      <c r="E194" s="43" t="s">
        <v>2287</v>
      </c>
      <c r="F194" s="243" t="s">
        <v>1679</v>
      </c>
      <c r="G194" s="243"/>
      <c r="H194" s="45" t="s">
        <v>1643</v>
      </c>
      <c r="I194" s="44" t="s">
        <v>2288</v>
      </c>
      <c r="J194" s="44" t="s">
        <v>2289</v>
      </c>
      <c r="K194" s="46">
        <v>13.87</v>
      </c>
    </row>
    <row r="195" spans="1:11" ht="45">
      <c r="A195" s="43" t="s">
        <v>2002</v>
      </c>
      <c r="B195" s="43"/>
      <c r="C195" s="44" t="s">
        <v>2290</v>
      </c>
      <c r="D195" s="43" t="s">
        <v>1674</v>
      </c>
      <c r="E195" s="43" t="s">
        <v>2291</v>
      </c>
      <c r="F195" s="243" t="s">
        <v>1679</v>
      </c>
      <c r="G195" s="243"/>
      <c r="H195" s="45" t="s">
        <v>1643</v>
      </c>
      <c r="I195" s="44" t="s">
        <v>2292</v>
      </c>
      <c r="J195" s="44" t="s">
        <v>2293</v>
      </c>
      <c r="K195" s="46">
        <v>10.43</v>
      </c>
    </row>
    <row r="196" spans="1:11" ht="45">
      <c r="A196" s="43" t="s">
        <v>2002</v>
      </c>
      <c r="B196" s="43"/>
      <c r="C196" s="44" t="s">
        <v>2294</v>
      </c>
      <c r="D196" s="43" t="s">
        <v>1674</v>
      </c>
      <c r="E196" s="43" t="s">
        <v>2295</v>
      </c>
      <c r="F196" s="243" t="s">
        <v>1679</v>
      </c>
      <c r="G196" s="243"/>
      <c r="H196" s="45" t="s">
        <v>1643</v>
      </c>
      <c r="I196" s="44" t="s">
        <v>2296</v>
      </c>
      <c r="J196" s="44" t="s">
        <v>2297</v>
      </c>
      <c r="K196" s="46">
        <v>16.34</v>
      </c>
    </row>
    <row r="197" spans="1:11" ht="45">
      <c r="A197" s="43" t="s">
        <v>2002</v>
      </c>
      <c r="B197" s="43"/>
      <c r="C197" s="44" t="s">
        <v>2298</v>
      </c>
      <c r="D197" s="43" t="s">
        <v>1674</v>
      </c>
      <c r="E197" s="43" t="s">
        <v>2299</v>
      </c>
      <c r="F197" s="243" t="s">
        <v>1679</v>
      </c>
      <c r="G197" s="243"/>
      <c r="H197" s="45" t="s">
        <v>1643</v>
      </c>
      <c r="I197" s="44" t="s">
        <v>2300</v>
      </c>
      <c r="J197" s="44" t="s">
        <v>2301</v>
      </c>
      <c r="K197" s="46">
        <v>17.649999999999999</v>
      </c>
    </row>
    <row r="198" spans="1:11">
      <c r="A198" s="47"/>
      <c r="B198" s="47"/>
      <c r="C198" s="47"/>
      <c r="D198" s="47"/>
      <c r="E198" s="47"/>
      <c r="F198" s="44" t="s">
        <v>1989</v>
      </c>
      <c r="G198" s="44" t="s">
        <v>2302</v>
      </c>
      <c r="H198" s="44" t="s">
        <v>1991</v>
      </c>
      <c r="I198" s="44" t="s">
        <v>1990</v>
      </c>
      <c r="J198" s="44" t="s">
        <v>1992</v>
      </c>
      <c r="K198" s="44" t="s">
        <v>2302</v>
      </c>
    </row>
    <row r="199" spans="1:11">
      <c r="A199" s="47"/>
      <c r="B199" s="47"/>
      <c r="C199" s="47"/>
      <c r="D199" s="47"/>
      <c r="E199" s="47"/>
      <c r="F199" s="44" t="s">
        <v>1993</v>
      </c>
      <c r="G199" s="44" t="s">
        <v>2303</v>
      </c>
      <c r="H199" s="242" t="s">
        <v>1995</v>
      </c>
      <c r="I199" s="242"/>
      <c r="J199" s="242" t="s">
        <v>2304</v>
      </c>
      <c r="K199" s="242"/>
    </row>
    <row r="200" spans="1:11" ht="15.75" thickBot="1">
      <c r="A200" s="47"/>
      <c r="B200" s="47"/>
      <c r="C200" s="47"/>
      <c r="D200" s="47"/>
      <c r="E200" s="47"/>
      <c r="F200" s="44" t="s">
        <v>1997</v>
      </c>
      <c r="G200" s="44" t="s">
        <v>2305</v>
      </c>
      <c r="H200" s="247" t="s">
        <v>1998</v>
      </c>
      <c r="I200" s="247"/>
      <c r="J200" s="247" t="s">
        <v>2306</v>
      </c>
      <c r="K200" s="247"/>
    </row>
    <row r="201" spans="1:11" ht="15.75" thickTop="1">
      <c r="A201" s="49"/>
      <c r="B201" s="49"/>
      <c r="C201" s="49"/>
      <c r="D201" s="49"/>
      <c r="E201" s="49"/>
      <c r="F201" s="50"/>
      <c r="G201" s="50"/>
      <c r="H201" s="50"/>
      <c r="I201" s="50"/>
      <c r="J201" s="50"/>
      <c r="K201" s="50"/>
    </row>
    <row r="202" spans="1:11">
      <c r="A202" s="40"/>
      <c r="B202" s="40" t="s">
        <v>1845</v>
      </c>
      <c r="C202" s="41" t="s">
        <v>1713</v>
      </c>
      <c r="D202" s="40" t="s">
        <v>1623</v>
      </c>
      <c r="E202" s="40" t="s">
        <v>1681</v>
      </c>
      <c r="F202" s="246" t="s">
        <v>1745</v>
      </c>
      <c r="G202" s="246"/>
      <c r="H202" s="42" t="s">
        <v>1649</v>
      </c>
      <c r="I202" s="41" t="s">
        <v>1815</v>
      </c>
      <c r="J202" s="41" t="s">
        <v>1958</v>
      </c>
      <c r="K202" s="41" t="s">
        <v>1748</v>
      </c>
    </row>
    <row r="203" spans="1:11" ht="22.5">
      <c r="A203" s="43" t="s">
        <v>1981</v>
      </c>
      <c r="B203" s="43" t="s">
        <v>2307</v>
      </c>
      <c r="C203" s="44" t="s">
        <v>2308</v>
      </c>
      <c r="D203" s="43" t="s">
        <v>1577</v>
      </c>
      <c r="E203" s="43" t="s">
        <v>1832</v>
      </c>
      <c r="F203" s="243" t="s">
        <v>1679</v>
      </c>
      <c r="G203" s="243"/>
      <c r="H203" s="45" t="s">
        <v>1643</v>
      </c>
      <c r="I203" s="44">
        <v>1</v>
      </c>
      <c r="J203" s="44" t="s">
        <v>2309</v>
      </c>
      <c r="K203" s="44" t="s">
        <v>2309</v>
      </c>
    </row>
    <row r="204" spans="1:11" ht="22.5">
      <c r="A204" s="43" t="s">
        <v>2002</v>
      </c>
      <c r="B204" s="43"/>
      <c r="C204" s="44" t="s">
        <v>2101</v>
      </c>
      <c r="D204" s="43" t="s">
        <v>1674</v>
      </c>
      <c r="E204" s="43" t="s">
        <v>2102</v>
      </c>
      <c r="F204" s="243" t="s">
        <v>1670</v>
      </c>
      <c r="G204" s="243"/>
      <c r="H204" s="45" t="s">
        <v>1582</v>
      </c>
      <c r="I204" s="44" t="s">
        <v>2310</v>
      </c>
      <c r="J204" s="44" t="s">
        <v>2104</v>
      </c>
      <c r="K204" s="46">
        <v>17.57</v>
      </c>
    </row>
    <row r="205" spans="1:11" ht="22.5">
      <c r="A205" s="43" t="s">
        <v>2002</v>
      </c>
      <c r="B205" s="43"/>
      <c r="C205" s="44" t="s">
        <v>2053</v>
      </c>
      <c r="D205" s="43" t="s">
        <v>1674</v>
      </c>
      <c r="E205" s="43" t="s">
        <v>1727</v>
      </c>
      <c r="F205" s="243" t="s">
        <v>1670</v>
      </c>
      <c r="G205" s="243"/>
      <c r="H205" s="45" t="s">
        <v>1582</v>
      </c>
      <c r="I205" s="44" t="s">
        <v>2311</v>
      </c>
      <c r="J205" s="44" t="s">
        <v>2055</v>
      </c>
      <c r="K205" s="46">
        <v>2.86</v>
      </c>
    </row>
    <row r="206" spans="1:11" ht="33.75">
      <c r="A206" s="43" t="s">
        <v>2002</v>
      </c>
      <c r="B206" s="43"/>
      <c r="C206" s="44" t="s">
        <v>2312</v>
      </c>
      <c r="D206" s="43" t="s">
        <v>1577</v>
      </c>
      <c r="E206" s="43" t="s">
        <v>2313</v>
      </c>
      <c r="F206" s="243" t="s">
        <v>1679</v>
      </c>
      <c r="G206" s="243"/>
      <c r="H206" s="45" t="s">
        <v>1643</v>
      </c>
      <c r="I206" s="44" t="s">
        <v>2126</v>
      </c>
      <c r="J206" s="44" t="s">
        <v>2314</v>
      </c>
      <c r="K206" s="46">
        <v>310.38</v>
      </c>
    </row>
    <row r="207" spans="1:11" ht="33.75">
      <c r="A207" s="43" t="s">
        <v>1985</v>
      </c>
      <c r="B207" s="43"/>
      <c r="C207" s="44" t="s">
        <v>2273</v>
      </c>
      <c r="D207" s="43" t="s">
        <v>1674</v>
      </c>
      <c r="E207" s="43" t="s">
        <v>2274</v>
      </c>
      <c r="F207" s="243" t="s">
        <v>1910</v>
      </c>
      <c r="G207" s="243"/>
      <c r="H207" s="45" t="s">
        <v>2275</v>
      </c>
      <c r="I207" s="44" t="s">
        <v>2315</v>
      </c>
      <c r="J207" s="44" t="s">
        <v>2277</v>
      </c>
      <c r="K207" s="46">
        <v>2.44</v>
      </c>
    </row>
    <row r="208" spans="1:11" ht="33.75">
      <c r="A208" s="43" t="s">
        <v>1985</v>
      </c>
      <c r="B208" s="43"/>
      <c r="C208" s="44" t="s">
        <v>2240</v>
      </c>
      <c r="D208" s="43" t="s">
        <v>1674</v>
      </c>
      <c r="E208" s="43" t="s">
        <v>2241</v>
      </c>
      <c r="F208" s="243" t="s">
        <v>1910</v>
      </c>
      <c r="G208" s="243"/>
      <c r="H208" s="45" t="s">
        <v>1643</v>
      </c>
      <c r="I208" s="44" t="s">
        <v>2242</v>
      </c>
      <c r="J208" s="44" t="s">
        <v>2243</v>
      </c>
      <c r="K208" s="46">
        <v>71.56</v>
      </c>
    </row>
    <row r="209" spans="1:11" ht="33.75">
      <c r="A209" s="43" t="s">
        <v>1985</v>
      </c>
      <c r="B209" s="43"/>
      <c r="C209" s="44" t="s">
        <v>2266</v>
      </c>
      <c r="D209" s="43" t="s">
        <v>1674</v>
      </c>
      <c r="E209" s="43" t="s">
        <v>2267</v>
      </c>
      <c r="F209" s="243" t="s">
        <v>1910</v>
      </c>
      <c r="G209" s="243"/>
      <c r="H209" s="45" t="s">
        <v>1586</v>
      </c>
      <c r="I209" s="44" t="s">
        <v>2316</v>
      </c>
      <c r="J209" s="44" t="s">
        <v>2143</v>
      </c>
      <c r="K209" s="46">
        <v>6.47</v>
      </c>
    </row>
    <row r="210" spans="1:11" ht="33.75">
      <c r="A210" s="43" t="s">
        <v>1985</v>
      </c>
      <c r="B210" s="43"/>
      <c r="C210" s="44" t="s">
        <v>2269</v>
      </c>
      <c r="D210" s="43" t="s">
        <v>1674</v>
      </c>
      <c r="E210" s="43" t="s">
        <v>2270</v>
      </c>
      <c r="F210" s="243" t="s">
        <v>1910</v>
      </c>
      <c r="G210" s="243"/>
      <c r="H210" s="45" t="s">
        <v>1586</v>
      </c>
      <c r="I210" s="44" t="s">
        <v>2317</v>
      </c>
      <c r="J210" s="44" t="s">
        <v>2272</v>
      </c>
      <c r="K210" s="46">
        <v>19.27</v>
      </c>
    </row>
    <row r="211" spans="1:11" ht="33.75">
      <c r="A211" s="43" t="s">
        <v>1985</v>
      </c>
      <c r="B211" s="43"/>
      <c r="C211" s="44" t="s">
        <v>2244</v>
      </c>
      <c r="D211" s="43" t="s">
        <v>1674</v>
      </c>
      <c r="E211" s="43" t="s">
        <v>2245</v>
      </c>
      <c r="F211" s="243" t="s">
        <v>1910</v>
      </c>
      <c r="G211" s="243"/>
      <c r="H211" s="45" t="s">
        <v>1586</v>
      </c>
      <c r="I211" s="44" t="s">
        <v>2246</v>
      </c>
      <c r="J211" s="44" t="s">
        <v>2247</v>
      </c>
      <c r="K211" s="46">
        <v>0.47</v>
      </c>
    </row>
    <row r="212" spans="1:11" ht="33.75">
      <c r="A212" s="43" t="s">
        <v>1985</v>
      </c>
      <c r="B212" s="43"/>
      <c r="C212" s="44" t="s">
        <v>2248</v>
      </c>
      <c r="D212" s="43" t="s">
        <v>1674</v>
      </c>
      <c r="E212" s="43" t="s">
        <v>2249</v>
      </c>
      <c r="F212" s="243" t="s">
        <v>1910</v>
      </c>
      <c r="G212" s="243"/>
      <c r="H212" s="45" t="s">
        <v>1586</v>
      </c>
      <c r="I212" s="44" t="s">
        <v>2246</v>
      </c>
      <c r="J212" s="44" t="s">
        <v>2251</v>
      </c>
      <c r="K212" s="46">
        <v>6.28</v>
      </c>
    </row>
    <row r="213" spans="1:11" ht="33.75">
      <c r="A213" s="43" t="s">
        <v>1985</v>
      </c>
      <c r="B213" s="43"/>
      <c r="C213" s="44" t="s">
        <v>2252</v>
      </c>
      <c r="D213" s="43" t="s">
        <v>1674</v>
      </c>
      <c r="E213" s="43" t="s">
        <v>2253</v>
      </c>
      <c r="F213" s="243" t="s">
        <v>2254</v>
      </c>
      <c r="G213" s="243"/>
      <c r="H213" s="45" t="s">
        <v>2073</v>
      </c>
      <c r="I213" s="44" t="s">
        <v>2255</v>
      </c>
      <c r="J213" s="44" t="s">
        <v>2256</v>
      </c>
      <c r="K213" s="46">
        <v>3.49</v>
      </c>
    </row>
    <row r="214" spans="1:11" ht="33.75">
      <c r="A214" s="43" t="s">
        <v>1985</v>
      </c>
      <c r="B214" s="43"/>
      <c r="C214" s="44" t="s">
        <v>2257</v>
      </c>
      <c r="D214" s="43" t="s">
        <v>1674</v>
      </c>
      <c r="E214" s="43" t="s">
        <v>2258</v>
      </c>
      <c r="F214" s="243" t="s">
        <v>1910</v>
      </c>
      <c r="G214" s="243"/>
      <c r="H214" s="45" t="s">
        <v>1735</v>
      </c>
      <c r="I214" s="44" t="s">
        <v>2259</v>
      </c>
      <c r="J214" s="44" t="s">
        <v>2005</v>
      </c>
      <c r="K214" s="46">
        <v>1</v>
      </c>
    </row>
    <row r="215" spans="1:11" ht="33.75">
      <c r="A215" s="43" t="s">
        <v>1985</v>
      </c>
      <c r="B215" s="43"/>
      <c r="C215" s="44" t="s">
        <v>2260</v>
      </c>
      <c r="D215" s="43" t="s">
        <v>1674</v>
      </c>
      <c r="E215" s="43" t="s">
        <v>2261</v>
      </c>
      <c r="F215" s="243" t="s">
        <v>1910</v>
      </c>
      <c r="G215" s="243"/>
      <c r="H215" s="45" t="s">
        <v>1735</v>
      </c>
      <c r="I215" s="44" t="s">
        <v>2259</v>
      </c>
      <c r="J215" s="44" t="s">
        <v>2262</v>
      </c>
      <c r="K215" s="46">
        <v>2.4</v>
      </c>
    </row>
    <row r="216" spans="1:11" ht="33.75">
      <c r="A216" s="43" t="s">
        <v>1985</v>
      </c>
      <c r="B216" s="43"/>
      <c r="C216" s="44" t="s">
        <v>2263</v>
      </c>
      <c r="D216" s="43" t="s">
        <v>1674</v>
      </c>
      <c r="E216" s="43" t="s">
        <v>2264</v>
      </c>
      <c r="F216" s="243" t="s">
        <v>1910</v>
      </c>
      <c r="G216" s="243"/>
      <c r="H216" s="45" t="s">
        <v>1735</v>
      </c>
      <c r="I216" s="44" t="s">
        <v>2318</v>
      </c>
      <c r="J216" s="44" t="s">
        <v>2262</v>
      </c>
      <c r="K216" s="46">
        <v>0.09</v>
      </c>
    </row>
    <row r="217" spans="1:11">
      <c r="A217" s="47"/>
      <c r="B217" s="47"/>
      <c r="C217" s="47"/>
      <c r="D217" s="47"/>
      <c r="E217" s="47"/>
      <c r="F217" s="44" t="s">
        <v>1989</v>
      </c>
      <c r="G217" s="44" t="s">
        <v>2319</v>
      </c>
      <c r="H217" s="44" t="s">
        <v>1991</v>
      </c>
      <c r="I217" s="44" t="s">
        <v>1990</v>
      </c>
      <c r="J217" s="44" t="s">
        <v>1992</v>
      </c>
      <c r="K217" s="44" t="s">
        <v>2319</v>
      </c>
    </row>
    <row r="218" spans="1:11">
      <c r="A218" s="47"/>
      <c r="B218" s="47"/>
      <c r="C218" s="47"/>
      <c r="D218" s="47"/>
      <c r="E218" s="47"/>
      <c r="F218" s="44" t="s">
        <v>1993</v>
      </c>
      <c r="G218" s="44" t="s">
        <v>2320</v>
      </c>
      <c r="H218" s="242" t="s">
        <v>1995</v>
      </c>
      <c r="I218" s="242"/>
      <c r="J218" s="242" t="s">
        <v>2321</v>
      </c>
      <c r="K218" s="242"/>
    </row>
    <row r="219" spans="1:11" ht="15.75" thickBot="1">
      <c r="A219" s="47"/>
      <c r="B219" s="47"/>
      <c r="C219" s="47"/>
      <c r="D219" s="47"/>
      <c r="E219" s="47"/>
      <c r="F219" s="44" t="s">
        <v>1997</v>
      </c>
      <c r="G219" s="44" t="s">
        <v>2322</v>
      </c>
      <c r="H219" s="247" t="s">
        <v>1998</v>
      </c>
      <c r="I219" s="247"/>
      <c r="J219" s="247" t="s">
        <v>2323</v>
      </c>
      <c r="K219" s="247"/>
    </row>
    <row r="220" spans="1:11" ht="15.75" thickTop="1">
      <c r="A220" s="49"/>
      <c r="B220" s="49"/>
      <c r="C220" s="49"/>
      <c r="D220" s="49"/>
      <c r="E220" s="49"/>
      <c r="F220" s="50"/>
      <c r="G220" s="50"/>
      <c r="H220" s="50"/>
      <c r="I220" s="50"/>
      <c r="J220" s="50"/>
      <c r="K220" s="50"/>
    </row>
    <row r="221" spans="1:11">
      <c r="A221" s="40"/>
      <c r="B221" s="40" t="s">
        <v>1845</v>
      </c>
      <c r="C221" s="41" t="s">
        <v>1713</v>
      </c>
      <c r="D221" s="40" t="s">
        <v>1623</v>
      </c>
      <c r="E221" s="40" t="s">
        <v>1681</v>
      </c>
      <c r="F221" s="246" t="s">
        <v>1745</v>
      </c>
      <c r="G221" s="246"/>
      <c r="H221" s="42" t="s">
        <v>1649</v>
      </c>
      <c r="I221" s="41" t="s">
        <v>1815</v>
      </c>
      <c r="J221" s="41" t="s">
        <v>1958</v>
      </c>
      <c r="K221" s="41" t="s">
        <v>1748</v>
      </c>
    </row>
    <row r="222" spans="1:11" ht="33.75" customHeight="1">
      <c r="A222" s="43" t="s">
        <v>1981</v>
      </c>
      <c r="B222" s="43" t="s">
        <v>2324</v>
      </c>
      <c r="C222" s="44" t="s">
        <v>2325</v>
      </c>
      <c r="D222" s="43" t="s">
        <v>1577</v>
      </c>
      <c r="E222" s="43" t="s">
        <v>1651</v>
      </c>
      <c r="F222" s="243" t="s">
        <v>1679</v>
      </c>
      <c r="G222" s="243"/>
      <c r="H222" s="45" t="s">
        <v>1735</v>
      </c>
      <c r="I222" s="44">
        <v>1</v>
      </c>
      <c r="J222" s="44" t="s">
        <v>2326</v>
      </c>
      <c r="K222" s="44" t="s">
        <v>2326</v>
      </c>
    </row>
    <row r="223" spans="1:11" ht="33.75">
      <c r="A223" s="43" t="s">
        <v>1985</v>
      </c>
      <c r="B223" s="43"/>
      <c r="C223" s="44" t="s">
        <v>2327</v>
      </c>
      <c r="D223" s="43" t="s">
        <v>1577</v>
      </c>
      <c r="E223" s="43" t="s">
        <v>2328</v>
      </c>
      <c r="F223" s="243" t="s">
        <v>2329</v>
      </c>
      <c r="G223" s="243"/>
      <c r="H223" s="45" t="s">
        <v>1735</v>
      </c>
      <c r="I223" s="44" t="s">
        <v>1988</v>
      </c>
      <c r="J223" s="44" t="s">
        <v>2326</v>
      </c>
      <c r="K223" s="46">
        <v>8495.82</v>
      </c>
    </row>
    <row r="224" spans="1:11">
      <c r="A224" s="47"/>
      <c r="B224" s="47"/>
      <c r="C224" s="47"/>
      <c r="D224" s="47"/>
      <c r="E224" s="47"/>
      <c r="F224" s="44" t="s">
        <v>1989</v>
      </c>
      <c r="G224" s="44" t="s">
        <v>1990</v>
      </c>
      <c r="H224" s="44" t="s">
        <v>1991</v>
      </c>
      <c r="I224" s="44" t="s">
        <v>1990</v>
      </c>
      <c r="J224" s="44" t="s">
        <v>1992</v>
      </c>
      <c r="K224" s="44" t="s">
        <v>1990</v>
      </c>
    </row>
    <row r="225" spans="1:11">
      <c r="A225" s="47"/>
      <c r="B225" s="47"/>
      <c r="C225" s="47"/>
      <c r="D225" s="47"/>
      <c r="E225" s="47"/>
      <c r="F225" s="44" t="s">
        <v>1993</v>
      </c>
      <c r="G225" s="44" t="s">
        <v>2330</v>
      </c>
      <c r="H225" s="242" t="s">
        <v>1995</v>
      </c>
      <c r="I225" s="242"/>
      <c r="J225" s="242" t="s">
        <v>2331</v>
      </c>
      <c r="K225" s="242"/>
    </row>
    <row r="226" spans="1:11" ht="15.75" thickBot="1">
      <c r="A226" s="47"/>
      <c r="B226" s="47"/>
      <c r="C226" s="47"/>
      <c r="D226" s="47"/>
      <c r="E226" s="47"/>
      <c r="F226" s="44" t="s">
        <v>1997</v>
      </c>
      <c r="G226" s="44" t="s">
        <v>1988</v>
      </c>
      <c r="H226" s="247" t="s">
        <v>1998</v>
      </c>
      <c r="I226" s="247"/>
      <c r="J226" s="247" t="s">
        <v>2331</v>
      </c>
      <c r="K226" s="247"/>
    </row>
    <row r="227" spans="1:11" ht="15.75" thickTop="1">
      <c r="A227" s="49"/>
      <c r="B227" s="49"/>
      <c r="C227" s="49"/>
      <c r="D227" s="49"/>
      <c r="E227" s="49"/>
      <c r="F227" s="50"/>
      <c r="G227" s="50"/>
      <c r="H227" s="50"/>
      <c r="I227" s="50"/>
      <c r="J227" s="50"/>
      <c r="K227" s="50"/>
    </row>
    <row r="228" spans="1:11">
      <c r="A228" s="40"/>
      <c r="B228" s="40" t="s">
        <v>1845</v>
      </c>
      <c r="C228" s="41" t="s">
        <v>1713</v>
      </c>
      <c r="D228" s="40" t="s">
        <v>1623</v>
      </c>
      <c r="E228" s="40" t="s">
        <v>1681</v>
      </c>
      <c r="F228" s="246" t="s">
        <v>1745</v>
      </c>
      <c r="G228" s="246"/>
      <c r="H228" s="42" t="s">
        <v>1649</v>
      </c>
      <c r="I228" s="41" t="s">
        <v>1815</v>
      </c>
      <c r="J228" s="41" t="s">
        <v>1958</v>
      </c>
      <c r="K228" s="41" t="s">
        <v>1748</v>
      </c>
    </row>
    <row r="229" spans="1:11" ht="22.5">
      <c r="A229" s="43" t="s">
        <v>1981</v>
      </c>
      <c r="B229" s="43" t="s">
        <v>2332</v>
      </c>
      <c r="C229" s="44" t="s">
        <v>2333</v>
      </c>
      <c r="D229" s="43" t="s">
        <v>1646</v>
      </c>
      <c r="E229" s="43" t="s">
        <v>1625</v>
      </c>
      <c r="F229" s="243" t="s">
        <v>1670</v>
      </c>
      <c r="G229" s="243"/>
      <c r="H229" s="45" t="s">
        <v>1643</v>
      </c>
      <c r="I229" s="44">
        <v>1</v>
      </c>
      <c r="J229" s="44" t="s">
        <v>2334</v>
      </c>
      <c r="K229" s="44" t="s">
        <v>2334</v>
      </c>
    </row>
    <row r="230" spans="1:11" ht="22.5">
      <c r="A230" s="43" t="s">
        <v>2002</v>
      </c>
      <c r="B230" s="43"/>
      <c r="C230" s="44" t="s">
        <v>2053</v>
      </c>
      <c r="D230" s="43" t="s">
        <v>1674</v>
      </c>
      <c r="E230" s="43" t="s">
        <v>1727</v>
      </c>
      <c r="F230" s="243" t="s">
        <v>1670</v>
      </c>
      <c r="G230" s="243"/>
      <c r="H230" s="45" t="s">
        <v>1582</v>
      </c>
      <c r="I230" s="44" t="s">
        <v>2335</v>
      </c>
      <c r="J230" s="44" t="s">
        <v>2055</v>
      </c>
      <c r="K230" s="46">
        <v>13.38</v>
      </c>
    </row>
    <row r="231" spans="1:11" ht="33.75">
      <c r="A231" s="43" t="s">
        <v>1985</v>
      </c>
      <c r="B231" s="43"/>
      <c r="C231" s="44" t="s">
        <v>2336</v>
      </c>
      <c r="D231" s="43" t="s">
        <v>1646</v>
      </c>
      <c r="E231" s="43" t="s">
        <v>2337</v>
      </c>
      <c r="F231" s="243" t="s">
        <v>1910</v>
      </c>
      <c r="G231" s="243"/>
      <c r="H231" s="45" t="s">
        <v>1643</v>
      </c>
      <c r="I231" s="44" t="s">
        <v>1988</v>
      </c>
      <c r="J231" s="44" t="s">
        <v>2338</v>
      </c>
      <c r="K231" s="46">
        <v>80</v>
      </c>
    </row>
    <row r="232" spans="1:11">
      <c r="A232" s="47"/>
      <c r="B232" s="47"/>
      <c r="C232" s="47"/>
      <c r="D232" s="47"/>
      <c r="E232" s="47"/>
      <c r="F232" s="44" t="s">
        <v>1989</v>
      </c>
      <c r="G232" s="44" t="s">
        <v>2339</v>
      </c>
      <c r="H232" s="44" t="s">
        <v>1991</v>
      </c>
      <c r="I232" s="44" t="s">
        <v>1990</v>
      </c>
      <c r="J232" s="44" t="s">
        <v>1992</v>
      </c>
      <c r="K232" s="44" t="s">
        <v>2339</v>
      </c>
    </row>
    <row r="233" spans="1:11">
      <c r="A233" s="47"/>
      <c r="B233" s="47"/>
      <c r="C233" s="47"/>
      <c r="D233" s="47"/>
      <c r="E233" s="47"/>
      <c r="F233" s="44" t="s">
        <v>1993</v>
      </c>
      <c r="G233" s="44" t="s">
        <v>2340</v>
      </c>
      <c r="H233" s="242" t="s">
        <v>1995</v>
      </c>
      <c r="I233" s="242"/>
      <c r="J233" s="242" t="s">
        <v>2341</v>
      </c>
      <c r="K233" s="242"/>
    </row>
    <row r="234" spans="1:11" ht="15.75" thickBot="1">
      <c r="A234" s="47"/>
      <c r="B234" s="47"/>
      <c r="C234" s="47"/>
      <c r="D234" s="47"/>
      <c r="E234" s="47"/>
      <c r="F234" s="44" t="s">
        <v>1997</v>
      </c>
      <c r="G234" s="44" t="s">
        <v>2342</v>
      </c>
      <c r="H234" s="247" t="s">
        <v>1998</v>
      </c>
      <c r="I234" s="247"/>
      <c r="J234" s="247" t="s">
        <v>2343</v>
      </c>
      <c r="K234" s="247"/>
    </row>
    <row r="235" spans="1:11" ht="15.75" thickTop="1">
      <c r="A235" s="49"/>
      <c r="B235" s="49"/>
      <c r="C235" s="49"/>
      <c r="D235" s="49"/>
      <c r="E235" s="49"/>
      <c r="F235" s="50"/>
      <c r="G235" s="50"/>
      <c r="H235" s="50"/>
      <c r="I235" s="50"/>
      <c r="J235" s="50"/>
      <c r="K235" s="50"/>
    </row>
    <row r="236" spans="1:11">
      <c r="A236" s="40"/>
      <c r="B236" s="40" t="s">
        <v>1845</v>
      </c>
      <c r="C236" s="41" t="s">
        <v>1713</v>
      </c>
      <c r="D236" s="40" t="s">
        <v>1623</v>
      </c>
      <c r="E236" s="40" t="s">
        <v>1681</v>
      </c>
      <c r="F236" s="246" t="s">
        <v>1745</v>
      </c>
      <c r="G236" s="246"/>
      <c r="H236" s="42" t="s">
        <v>1649</v>
      </c>
      <c r="I236" s="41" t="s">
        <v>1815</v>
      </c>
      <c r="J236" s="41" t="s">
        <v>1958</v>
      </c>
      <c r="K236" s="41" t="s">
        <v>1748</v>
      </c>
    </row>
    <row r="237" spans="1:11" ht="22.5" customHeight="1">
      <c r="A237" s="43" t="s">
        <v>1981</v>
      </c>
      <c r="B237" s="43" t="s">
        <v>2344</v>
      </c>
      <c r="C237" s="44" t="s">
        <v>2345</v>
      </c>
      <c r="D237" s="43" t="s">
        <v>1577</v>
      </c>
      <c r="E237" s="43" t="s">
        <v>1886</v>
      </c>
      <c r="F237" s="243" t="s">
        <v>1679</v>
      </c>
      <c r="G237" s="243"/>
      <c r="H237" s="45" t="s">
        <v>1735</v>
      </c>
      <c r="I237" s="44">
        <v>1</v>
      </c>
      <c r="J237" s="44" t="s">
        <v>2346</v>
      </c>
      <c r="K237" s="44" t="s">
        <v>2346</v>
      </c>
    </row>
    <row r="238" spans="1:11" ht="33.75">
      <c r="A238" s="43" t="s">
        <v>1985</v>
      </c>
      <c r="B238" s="43"/>
      <c r="C238" s="44" t="s">
        <v>2347</v>
      </c>
      <c r="D238" s="43" t="s">
        <v>1577</v>
      </c>
      <c r="E238" s="43" t="s">
        <v>1886</v>
      </c>
      <c r="F238" s="243" t="s">
        <v>1910</v>
      </c>
      <c r="G238" s="243"/>
      <c r="H238" s="45" t="s">
        <v>1643</v>
      </c>
      <c r="I238" s="44" t="s">
        <v>1988</v>
      </c>
      <c r="J238" s="44" t="s">
        <v>2346</v>
      </c>
      <c r="K238" s="46">
        <v>1424.33</v>
      </c>
    </row>
    <row r="239" spans="1:11">
      <c r="A239" s="47"/>
      <c r="B239" s="47"/>
      <c r="C239" s="47"/>
      <c r="D239" s="47"/>
      <c r="E239" s="47"/>
      <c r="F239" s="44" t="s">
        <v>1989</v>
      </c>
      <c r="G239" s="44" t="s">
        <v>1990</v>
      </c>
      <c r="H239" s="44" t="s">
        <v>1991</v>
      </c>
      <c r="I239" s="44" t="s">
        <v>1990</v>
      </c>
      <c r="J239" s="44" t="s">
        <v>1992</v>
      </c>
      <c r="K239" s="44" t="s">
        <v>1990</v>
      </c>
    </row>
    <row r="240" spans="1:11">
      <c r="A240" s="47"/>
      <c r="B240" s="47"/>
      <c r="C240" s="47"/>
      <c r="D240" s="47"/>
      <c r="E240" s="47"/>
      <c r="F240" s="44" t="s">
        <v>1993</v>
      </c>
      <c r="G240" s="44" t="s">
        <v>2348</v>
      </c>
      <c r="H240" s="242" t="s">
        <v>1995</v>
      </c>
      <c r="I240" s="242"/>
      <c r="J240" s="242" t="s">
        <v>2349</v>
      </c>
      <c r="K240" s="242"/>
    </row>
    <row r="241" spans="1:11" ht="15.75" thickBot="1">
      <c r="A241" s="47"/>
      <c r="B241" s="47"/>
      <c r="C241" s="47"/>
      <c r="D241" s="47"/>
      <c r="E241" s="47"/>
      <c r="F241" s="44" t="s">
        <v>1997</v>
      </c>
      <c r="G241" s="44" t="s">
        <v>2350</v>
      </c>
      <c r="H241" s="247" t="s">
        <v>1998</v>
      </c>
      <c r="I241" s="247"/>
      <c r="J241" s="247" t="s">
        <v>2351</v>
      </c>
      <c r="K241" s="247"/>
    </row>
    <row r="242" spans="1:11" ht="15.75" thickTop="1">
      <c r="A242" s="49"/>
      <c r="B242" s="49"/>
      <c r="C242" s="49"/>
      <c r="D242" s="49"/>
      <c r="E242" s="49"/>
      <c r="F242" s="50"/>
      <c r="G242" s="50"/>
      <c r="H242" s="50"/>
      <c r="I242" s="50"/>
      <c r="J242" s="50"/>
      <c r="K242" s="50"/>
    </row>
    <row r="243" spans="1:11">
      <c r="A243" s="38" t="s">
        <v>1978</v>
      </c>
      <c r="B243" s="38" t="s">
        <v>2352</v>
      </c>
      <c r="C243" s="39"/>
      <c r="D243" s="38"/>
      <c r="E243" s="38" t="s">
        <v>1635</v>
      </c>
      <c r="F243" s="244"/>
      <c r="G243" s="245"/>
      <c r="H243" s="39"/>
      <c r="I243" s="39"/>
      <c r="J243" s="39"/>
      <c r="K243" s="39" t="s">
        <v>2353</v>
      </c>
    </row>
    <row r="244" spans="1:11">
      <c r="A244" s="40"/>
      <c r="B244" s="40" t="s">
        <v>1845</v>
      </c>
      <c r="C244" s="41" t="s">
        <v>1713</v>
      </c>
      <c r="D244" s="40" t="s">
        <v>1623</v>
      </c>
      <c r="E244" s="40" t="s">
        <v>1681</v>
      </c>
      <c r="F244" s="246" t="s">
        <v>1745</v>
      </c>
      <c r="G244" s="246"/>
      <c r="H244" s="42" t="s">
        <v>1649</v>
      </c>
      <c r="I244" s="41" t="s">
        <v>1815</v>
      </c>
      <c r="J244" s="41" t="s">
        <v>1958</v>
      </c>
      <c r="K244" s="41" t="s">
        <v>1748</v>
      </c>
    </row>
    <row r="245" spans="1:11" ht="33.75">
      <c r="A245" s="43" t="s">
        <v>1981</v>
      </c>
      <c r="B245" s="43" t="s">
        <v>2354</v>
      </c>
      <c r="C245" s="44" t="s">
        <v>2355</v>
      </c>
      <c r="D245" s="43" t="s">
        <v>1674</v>
      </c>
      <c r="E245" s="43" t="s">
        <v>1652</v>
      </c>
      <c r="F245" s="243" t="s">
        <v>1931</v>
      </c>
      <c r="G245" s="243"/>
      <c r="H245" s="45" t="s">
        <v>1643</v>
      </c>
      <c r="I245" s="44">
        <v>1</v>
      </c>
      <c r="J245" s="44" t="s">
        <v>2356</v>
      </c>
      <c r="K245" s="44" t="s">
        <v>2356</v>
      </c>
    </row>
    <row r="246" spans="1:11" ht="22.5">
      <c r="A246" s="43" t="s">
        <v>2002</v>
      </c>
      <c r="B246" s="43"/>
      <c r="C246" s="44" t="s">
        <v>2053</v>
      </c>
      <c r="D246" s="43" t="s">
        <v>1674</v>
      </c>
      <c r="E246" s="43" t="s">
        <v>1727</v>
      </c>
      <c r="F246" s="243" t="s">
        <v>1670</v>
      </c>
      <c r="G246" s="243"/>
      <c r="H246" s="45" t="s">
        <v>1582</v>
      </c>
      <c r="I246" s="44" t="s">
        <v>2357</v>
      </c>
      <c r="J246" s="44" t="s">
        <v>2055</v>
      </c>
      <c r="K246" s="46">
        <v>4.93</v>
      </c>
    </row>
    <row r="247" spans="1:11" ht="22.5">
      <c r="A247" s="43" t="s">
        <v>2002</v>
      </c>
      <c r="B247" s="43"/>
      <c r="C247" s="44" t="s">
        <v>2358</v>
      </c>
      <c r="D247" s="43" t="s">
        <v>1674</v>
      </c>
      <c r="E247" s="43" t="s">
        <v>1672</v>
      </c>
      <c r="F247" s="243" t="s">
        <v>1670</v>
      </c>
      <c r="G247" s="243"/>
      <c r="H247" s="45" t="s">
        <v>1582</v>
      </c>
      <c r="I247" s="44" t="s">
        <v>2359</v>
      </c>
      <c r="J247" s="44" t="s">
        <v>2165</v>
      </c>
      <c r="K247" s="46">
        <v>11.47</v>
      </c>
    </row>
    <row r="248" spans="1:11" ht="33.75">
      <c r="A248" s="43" t="s">
        <v>1985</v>
      </c>
      <c r="B248" s="43"/>
      <c r="C248" s="44" t="s">
        <v>2360</v>
      </c>
      <c r="D248" s="43" t="s">
        <v>1674</v>
      </c>
      <c r="E248" s="43" t="s">
        <v>2361</v>
      </c>
      <c r="F248" s="243" t="s">
        <v>1910</v>
      </c>
      <c r="G248" s="243"/>
      <c r="H248" s="45" t="s">
        <v>2073</v>
      </c>
      <c r="I248" s="44" t="s">
        <v>2362</v>
      </c>
      <c r="J248" s="44" t="s">
        <v>2363</v>
      </c>
      <c r="K248" s="46">
        <v>2.1800000000000002</v>
      </c>
    </row>
    <row r="249" spans="1:11" ht="33.75">
      <c r="A249" s="43" t="s">
        <v>1985</v>
      </c>
      <c r="B249" s="43"/>
      <c r="C249" s="44" t="s">
        <v>2364</v>
      </c>
      <c r="D249" s="43" t="s">
        <v>1674</v>
      </c>
      <c r="E249" s="43" t="s">
        <v>2365</v>
      </c>
      <c r="F249" s="243" t="s">
        <v>1910</v>
      </c>
      <c r="G249" s="243"/>
      <c r="H249" s="45" t="s">
        <v>2073</v>
      </c>
      <c r="I249" s="44" t="s">
        <v>2366</v>
      </c>
      <c r="J249" s="44" t="s">
        <v>2367</v>
      </c>
      <c r="K249" s="46">
        <v>1.2</v>
      </c>
    </row>
    <row r="250" spans="1:11" ht="33.75">
      <c r="A250" s="43" t="s">
        <v>1985</v>
      </c>
      <c r="B250" s="43"/>
      <c r="C250" s="44" t="s">
        <v>2368</v>
      </c>
      <c r="D250" s="43" t="s">
        <v>1674</v>
      </c>
      <c r="E250" s="43" t="s">
        <v>2369</v>
      </c>
      <c r="F250" s="243" t="s">
        <v>1910</v>
      </c>
      <c r="G250" s="243"/>
      <c r="H250" s="45" t="s">
        <v>1643</v>
      </c>
      <c r="I250" s="44" t="s">
        <v>2370</v>
      </c>
      <c r="J250" s="44" t="s">
        <v>2371</v>
      </c>
      <c r="K250" s="46">
        <v>27.27</v>
      </c>
    </row>
    <row r="251" spans="1:11">
      <c r="A251" s="47"/>
      <c r="B251" s="47"/>
      <c r="C251" s="47"/>
      <c r="D251" s="47"/>
      <c r="E251" s="47"/>
      <c r="F251" s="44" t="s">
        <v>1989</v>
      </c>
      <c r="G251" s="44" t="s">
        <v>2372</v>
      </c>
      <c r="H251" s="44" t="s">
        <v>1991</v>
      </c>
      <c r="I251" s="44" t="s">
        <v>1990</v>
      </c>
      <c r="J251" s="44" t="s">
        <v>1992</v>
      </c>
      <c r="K251" s="44" t="s">
        <v>2372</v>
      </c>
    </row>
    <row r="252" spans="1:11">
      <c r="A252" s="47"/>
      <c r="B252" s="47"/>
      <c r="C252" s="47"/>
      <c r="D252" s="47"/>
      <c r="E252" s="47"/>
      <c r="F252" s="44" t="s">
        <v>1993</v>
      </c>
      <c r="G252" s="44" t="s">
        <v>2373</v>
      </c>
      <c r="H252" s="242" t="s">
        <v>1995</v>
      </c>
      <c r="I252" s="242"/>
      <c r="J252" s="242" t="s">
        <v>2374</v>
      </c>
      <c r="K252" s="242"/>
    </row>
    <row r="253" spans="1:11" ht="15.75" thickBot="1">
      <c r="A253" s="47"/>
      <c r="B253" s="47"/>
      <c r="C253" s="47"/>
      <c r="D253" s="47"/>
      <c r="E253" s="47"/>
      <c r="F253" s="44" t="s">
        <v>1997</v>
      </c>
      <c r="G253" s="44" t="s">
        <v>2131</v>
      </c>
      <c r="H253" s="247" t="s">
        <v>1998</v>
      </c>
      <c r="I253" s="247"/>
      <c r="J253" s="247" t="s">
        <v>2375</v>
      </c>
      <c r="K253" s="247"/>
    </row>
    <row r="254" spans="1:11" ht="15.75" thickTop="1">
      <c r="A254" s="49"/>
      <c r="B254" s="49"/>
      <c r="C254" s="49"/>
      <c r="D254" s="49"/>
      <c r="E254" s="49"/>
      <c r="F254" s="50"/>
      <c r="G254" s="50"/>
      <c r="H254" s="50"/>
      <c r="I254" s="50"/>
      <c r="J254" s="50"/>
      <c r="K254" s="50"/>
    </row>
    <row r="255" spans="1:11">
      <c r="A255" s="40"/>
      <c r="B255" s="40" t="s">
        <v>1845</v>
      </c>
      <c r="C255" s="41" t="s">
        <v>1713</v>
      </c>
      <c r="D255" s="40" t="s">
        <v>1623</v>
      </c>
      <c r="E255" s="40" t="s">
        <v>1681</v>
      </c>
      <c r="F255" s="246" t="s">
        <v>1745</v>
      </c>
      <c r="G255" s="246"/>
      <c r="H255" s="42" t="s">
        <v>1649</v>
      </c>
      <c r="I255" s="41" t="s">
        <v>1815</v>
      </c>
      <c r="J255" s="41" t="s">
        <v>1958</v>
      </c>
      <c r="K255" s="41" t="s">
        <v>1748</v>
      </c>
    </row>
    <row r="256" spans="1:11" ht="33.75">
      <c r="A256" s="43" t="s">
        <v>1981</v>
      </c>
      <c r="B256" s="43" t="s">
        <v>2376</v>
      </c>
      <c r="C256" s="44" t="s">
        <v>2377</v>
      </c>
      <c r="D256" s="43" t="s">
        <v>1674</v>
      </c>
      <c r="E256" s="43" t="s">
        <v>1831</v>
      </c>
      <c r="F256" s="243" t="s">
        <v>1771</v>
      </c>
      <c r="G256" s="243"/>
      <c r="H256" s="45" t="s">
        <v>1643</v>
      </c>
      <c r="I256" s="44">
        <v>1</v>
      </c>
      <c r="J256" s="44" t="s">
        <v>2378</v>
      </c>
      <c r="K256" s="44" t="s">
        <v>2378</v>
      </c>
    </row>
    <row r="257" spans="1:11" ht="22.5">
      <c r="A257" s="43" t="s">
        <v>2002</v>
      </c>
      <c r="B257" s="43"/>
      <c r="C257" s="44" t="s">
        <v>2053</v>
      </c>
      <c r="D257" s="43" t="s">
        <v>1674</v>
      </c>
      <c r="E257" s="43" t="s">
        <v>1727</v>
      </c>
      <c r="F257" s="243" t="s">
        <v>1670</v>
      </c>
      <c r="G257" s="243"/>
      <c r="H257" s="45" t="s">
        <v>1582</v>
      </c>
      <c r="I257" s="44" t="s">
        <v>2123</v>
      </c>
      <c r="J257" s="44" t="s">
        <v>2055</v>
      </c>
      <c r="K257" s="46">
        <v>2.59</v>
      </c>
    </row>
    <row r="258" spans="1:11" ht="22.5">
      <c r="A258" s="43" t="s">
        <v>2002</v>
      </c>
      <c r="B258" s="43"/>
      <c r="C258" s="44" t="s">
        <v>2358</v>
      </c>
      <c r="D258" s="43" t="s">
        <v>1674</v>
      </c>
      <c r="E258" s="43" t="s">
        <v>1672</v>
      </c>
      <c r="F258" s="243" t="s">
        <v>1670</v>
      </c>
      <c r="G258" s="243"/>
      <c r="H258" s="45" t="s">
        <v>1582</v>
      </c>
      <c r="I258" s="44" t="s">
        <v>2379</v>
      </c>
      <c r="J258" s="44" t="s">
        <v>2165</v>
      </c>
      <c r="K258" s="46">
        <v>7.01</v>
      </c>
    </row>
    <row r="259" spans="1:11" ht="33.75">
      <c r="A259" s="43" t="s">
        <v>1985</v>
      </c>
      <c r="B259" s="43"/>
      <c r="C259" s="44" t="s">
        <v>2380</v>
      </c>
      <c r="D259" s="43" t="s">
        <v>1674</v>
      </c>
      <c r="E259" s="43" t="s">
        <v>2381</v>
      </c>
      <c r="F259" s="243" t="s">
        <v>1910</v>
      </c>
      <c r="G259" s="243"/>
      <c r="H259" s="45" t="s">
        <v>2073</v>
      </c>
      <c r="I259" s="44" t="s">
        <v>2382</v>
      </c>
      <c r="J259" s="44" t="s">
        <v>2383</v>
      </c>
      <c r="K259" s="46">
        <v>11.8</v>
      </c>
    </row>
    <row r="260" spans="1:11" ht="33.75">
      <c r="A260" s="43" t="s">
        <v>1985</v>
      </c>
      <c r="B260" s="43"/>
      <c r="C260" s="44" t="s">
        <v>2384</v>
      </c>
      <c r="D260" s="43" t="s">
        <v>1674</v>
      </c>
      <c r="E260" s="43" t="s">
        <v>2385</v>
      </c>
      <c r="F260" s="243" t="s">
        <v>1910</v>
      </c>
      <c r="G260" s="243"/>
      <c r="H260" s="45" t="s">
        <v>1643</v>
      </c>
      <c r="I260" s="44" t="s">
        <v>2386</v>
      </c>
      <c r="J260" s="44" t="s">
        <v>2387</v>
      </c>
      <c r="K260" s="46">
        <v>74.02</v>
      </c>
    </row>
    <row r="261" spans="1:11" ht="33.75">
      <c r="A261" s="43" t="s">
        <v>1985</v>
      </c>
      <c r="B261" s="43"/>
      <c r="C261" s="44" t="s">
        <v>2364</v>
      </c>
      <c r="D261" s="43" t="s">
        <v>1674</v>
      </c>
      <c r="E261" s="43" t="s">
        <v>2365</v>
      </c>
      <c r="F261" s="243" t="s">
        <v>1910</v>
      </c>
      <c r="G261" s="243"/>
      <c r="H261" s="45" t="s">
        <v>2073</v>
      </c>
      <c r="I261" s="44" t="s">
        <v>2388</v>
      </c>
      <c r="J261" s="44" t="s">
        <v>2367</v>
      </c>
      <c r="K261" s="46">
        <v>0.4</v>
      </c>
    </row>
    <row r="262" spans="1:11">
      <c r="A262" s="47"/>
      <c r="B262" s="47"/>
      <c r="C262" s="47"/>
      <c r="D262" s="47"/>
      <c r="E262" s="47"/>
      <c r="F262" s="44" t="s">
        <v>1989</v>
      </c>
      <c r="G262" s="44" t="s">
        <v>2389</v>
      </c>
      <c r="H262" s="44" t="s">
        <v>1991</v>
      </c>
      <c r="I262" s="44" t="s">
        <v>1990</v>
      </c>
      <c r="J262" s="44" t="s">
        <v>1992</v>
      </c>
      <c r="K262" s="44" t="s">
        <v>2389</v>
      </c>
    </row>
    <row r="263" spans="1:11">
      <c r="A263" s="47"/>
      <c r="B263" s="47"/>
      <c r="C263" s="47"/>
      <c r="D263" s="47"/>
      <c r="E263" s="47"/>
      <c r="F263" s="44" t="s">
        <v>1993</v>
      </c>
      <c r="G263" s="44" t="s">
        <v>2390</v>
      </c>
      <c r="H263" s="242" t="s">
        <v>1995</v>
      </c>
      <c r="I263" s="242"/>
      <c r="J263" s="242" t="s">
        <v>2391</v>
      </c>
      <c r="K263" s="242"/>
    </row>
    <row r="264" spans="1:11" ht="15.75" thickBot="1">
      <c r="A264" s="47"/>
      <c r="B264" s="47"/>
      <c r="C264" s="47"/>
      <c r="D264" s="47"/>
      <c r="E264" s="47"/>
      <c r="F264" s="44" t="s">
        <v>1997</v>
      </c>
      <c r="G264" s="44" t="s">
        <v>2232</v>
      </c>
      <c r="H264" s="247" t="s">
        <v>1998</v>
      </c>
      <c r="I264" s="247"/>
      <c r="J264" s="247" t="s">
        <v>2392</v>
      </c>
      <c r="K264" s="247"/>
    </row>
    <row r="265" spans="1:11" ht="15.75" thickTop="1">
      <c r="A265" s="49"/>
      <c r="B265" s="49"/>
      <c r="C265" s="49"/>
      <c r="D265" s="49"/>
      <c r="E265" s="49"/>
      <c r="F265" s="50"/>
      <c r="G265" s="50"/>
      <c r="H265" s="50"/>
      <c r="I265" s="50"/>
      <c r="J265" s="50"/>
      <c r="K265" s="50"/>
    </row>
    <row r="266" spans="1:11">
      <c r="A266" s="40"/>
      <c r="B266" s="40" t="s">
        <v>1845</v>
      </c>
      <c r="C266" s="41" t="s">
        <v>1713</v>
      </c>
      <c r="D266" s="40" t="s">
        <v>1623</v>
      </c>
      <c r="E266" s="40" t="s">
        <v>1681</v>
      </c>
      <c r="F266" s="246" t="s">
        <v>1745</v>
      </c>
      <c r="G266" s="246"/>
      <c r="H266" s="42" t="s">
        <v>1649</v>
      </c>
      <c r="I266" s="41" t="s">
        <v>1815</v>
      </c>
      <c r="J266" s="41" t="s">
        <v>1958</v>
      </c>
      <c r="K266" s="41" t="s">
        <v>1748</v>
      </c>
    </row>
    <row r="267" spans="1:11" ht="22.5">
      <c r="A267" s="43" t="s">
        <v>1981</v>
      </c>
      <c r="B267" s="43" t="s">
        <v>2393</v>
      </c>
      <c r="C267" s="44" t="s">
        <v>2358</v>
      </c>
      <c r="D267" s="43" t="s">
        <v>1674</v>
      </c>
      <c r="E267" s="43" t="s">
        <v>1672</v>
      </c>
      <c r="F267" s="243" t="s">
        <v>1670</v>
      </c>
      <c r="G267" s="243"/>
      <c r="H267" s="45" t="s">
        <v>1582</v>
      </c>
      <c r="I267" s="44">
        <v>1</v>
      </c>
      <c r="J267" s="44" t="s">
        <v>2165</v>
      </c>
      <c r="K267" s="44" t="s">
        <v>2165</v>
      </c>
    </row>
    <row r="268" spans="1:11" ht="22.5">
      <c r="A268" s="43" t="s">
        <v>2002</v>
      </c>
      <c r="B268" s="43"/>
      <c r="C268" s="44" t="s">
        <v>2394</v>
      </c>
      <c r="D268" s="43" t="s">
        <v>1674</v>
      </c>
      <c r="E268" s="43" t="s">
        <v>2395</v>
      </c>
      <c r="F268" s="243" t="s">
        <v>1670</v>
      </c>
      <c r="G268" s="243"/>
      <c r="H268" s="45" t="s">
        <v>1582</v>
      </c>
      <c r="I268" s="44" t="s">
        <v>1988</v>
      </c>
      <c r="J268" s="44" t="s">
        <v>2396</v>
      </c>
      <c r="K268" s="46">
        <v>0.41</v>
      </c>
    </row>
    <row r="269" spans="1:11" ht="22.5">
      <c r="A269" s="43" t="s">
        <v>2002</v>
      </c>
      <c r="B269" s="43"/>
      <c r="C269" s="44" t="s">
        <v>2397</v>
      </c>
      <c r="D269" s="43" t="s">
        <v>1674</v>
      </c>
      <c r="E269" s="43" t="s">
        <v>2398</v>
      </c>
      <c r="F269" s="243" t="s">
        <v>1670</v>
      </c>
      <c r="G269" s="243"/>
      <c r="H269" s="45" t="s">
        <v>1582</v>
      </c>
      <c r="I269" s="44" t="s">
        <v>1988</v>
      </c>
      <c r="J269" s="44" t="s">
        <v>2399</v>
      </c>
      <c r="K269" s="46">
        <v>0.75</v>
      </c>
    </row>
    <row r="270" spans="1:11" ht="22.5">
      <c r="A270" s="43" t="s">
        <v>2002</v>
      </c>
      <c r="B270" s="43"/>
      <c r="C270" s="44" t="s">
        <v>2400</v>
      </c>
      <c r="D270" s="43" t="s">
        <v>1674</v>
      </c>
      <c r="E270" s="43" t="s">
        <v>2401</v>
      </c>
      <c r="F270" s="243" t="s">
        <v>1670</v>
      </c>
      <c r="G270" s="243"/>
      <c r="H270" s="45" t="s">
        <v>1582</v>
      </c>
      <c r="I270" s="44" t="s">
        <v>1988</v>
      </c>
      <c r="J270" s="44" t="s">
        <v>2402</v>
      </c>
      <c r="K270" s="46">
        <v>0.13</v>
      </c>
    </row>
    <row r="271" spans="1:11" ht="33.75">
      <c r="A271" s="43" t="s">
        <v>1985</v>
      </c>
      <c r="B271" s="43"/>
      <c r="C271" s="44" t="s">
        <v>2403</v>
      </c>
      <c r="D271" s="43" t="s">
        <v>1674</v>
      </c>
      <c r="E271" s="43" t="s">
        <v>2404</v>
      </c>
      <c r="F271" s="243" t="s">
        <v>2329</v>
      </c>
      <c r="G271" s="243"/>
      <c r="H271" s="45" t="s">
        <v>1582</v>
      </c>
      <c r="I271" s="44" t="s">
        <v>1988</v>
      </c>
      <c r="J271" s="44" t="s">
        <v>2405</v>
      </c>
      <c r="K271" s="46">
        <v>1.79</v>
      </c>
    </row>
    <row r="272" spans="1:11" ht="33.75">
      <c r="A272" s="43" t="s">
        <v>1985</v>
      </c>
      <c r="B272" s="43"/>
      <c r="C272" s="44" t="s">
        <v>2406</v>
      </c>
      <c r="D272" s="43" t="s">
        <v>1674</v>
      </c>
      <c r="E272" s="43" t="s">
        <v>2407</v>
      </c>
      <c r="F272" s="243" t="s">
        <v>2012</v>
      </c>
      <c r="G272" s="243"/>
      <c r="H272" s="45" t="s">
        <v>1582</v>
      </c>
      <c r="I272" s="44" t="s">
        <v>1988</v>
      </c>
      <c r="J272" s="44" t="s">
        <v>2408</v>
      </c>
      <c r="K272" s="46">
        <v>11.67</v>
      </c>
    </row>
    <row r="273" spans="1:11" ht="33.75">
      <c r="A273" s="43" t="s">
        <v>1985</v>
      </c>
      <c r="B273" s="43"/>
      <c r="C273" s="44" t="s">
        <v>2409</v>
      </c>
      <c r="D273" s="43" t="s">
        <v>1674</v>
      </c>
      <c r="E273" s="43" t="s">
        <v>2410</v>
      </c>
      <c r="F273" s="243" t="s">
        <v>2329</v>
      </c>
      <c r="G273" s="243"/>
      <c r="H273" s="45" t="s">
        <v>1582</v>
      </c>
      <c r="I273" s="44" t="s">
        <v>1988</v>
      </c>
      <c r="J273" s="44" t="s">
        <v>2411</v>
      </c>
      <c r="K273" s="46">
        <v>0.37</v>
      </c>
    </row>
    <row r="274" spans="1:11" ht="33.75">
      <c r="A274" s="43" t="s">
        <v>1985</v>
      </c>
      <c r="B274" s="43"/>
      <c r="C274" s="44" t="s">
        <v>2412</v>
      </c>
      <c r="D274" s="43" t="s">
        <v>1674</v>
      </c>
      <c r="E274" s="43" t="s">
        <v>2413</v>
      </c>
      <c r="F274" s="243" t="s">
        <v>1987</v>
      </c>
      <c r="G274" s="243"/>
      <c r="H274" s="45" t="s">
        <v>1582</v>
      </c>
      <c r="I274" s="44" t="s">
        <v>1988</v>
      </c>
      <c r="J274" s="44" t="s">
        <v>2414</v>
      </c>
      <c r="K274" s="46">
        <v>0.02</v>
      </c>
    </row>
    <row r="275" spans="1:11" ht="33.75">
      <c r="A275" s="43" t="s">
        <v>1985</v>
      </c>
      <c r="B275" s="43"/>
      <c r="C275" s="44" t="s">
        <v>2415</v>
      </c>
      <c r="D275" s="43" t="s">
        <v>1674</v>
      </c>
      <c r="E275" s="43" t="s">
        <v>2416</v>
      </c>
      <c r="F275" s="243" t="s">
        <v>2417</v>
      </c>
      <c r="G275" s="243"/>
      <c r="H275" s="45" t="s">
        <v>1582</v>
      </c>
      <c r="I275" s="44" t="s">
        <v>1988</v>
      </c>
      <c r="J275" s="44" t="s">
        <v>2418</v>
      </c>
      <c r="K275" s="46">
        <v>0.8</v>
      </c>
    </row>
    <row r="276" spans="1:11">
      <c r="A276" s="47"/>
      <c r="B276" s="47"/>
      <c r="C276" s="47"/>
      <c r="D276" s="47"/>
      <c r="E276" s="47"/>
      <c r="F276" s="44" t="s">
        <v>1989</v>
      </c>
      <c r="G276" s="44" t="s">
        <v>2419</v>
      </c>
      <c r="H276" s="44" t="s">
        <v>1991</v>
      </c>
      <c r="I276" s="44" t="s">
        <v>1990</v>
      </c>
      <c r="J276" s="44" t="s">
        <v>1992</v>
      </c>
      <c r="K276" s="44" t="s">
        <v>2419</v>
      </c>
    </row>
    <row r="277" spans="1:11">
      <c r="A277" s="47"/>
      <c r="B277" s="47"/>
      <c r="C277" s="47"/>
      <c r="D277" s="47"/>
      <c r="E277" s="47"/>
      <c r="F277" s="44" t="s">
        <v>1993</v>
      </c>
      <c r="G277" s="44" t="s">
        <v>2172</v>
      </c>
      <c r="H277" s="242" t="s">
        <v>1995</v>
      </c>
      <c r="I277" s="242"/>
      <c r="J277" s="242" t="s">
        <v>2173</v>
      </c>
      <c r="K277" s="242"/>
    </row>
    <row r="278" spans="1:11" ht="15.75" thickBot="1">
      <c r="A278" s="47"/>
      <c r="B278" s="47"/>
      <c r="C278" s="47"/>
      <c r="D278" s="47"/>
      <c r="E278" s="47"/>
      <c r="F278" s="44" t="s">
        <v>1997</v>
      </c>
      <c r="G278" s="44" t="s">
        <v>2066</v>
      </c>
      <c r="H278" s="247" t="s">
        <v>1998</v>
      </c>
      <c r="I278" s="247"/>
      <c r="J278" s="247" t="s">
        <v>2174</v>
      </c>
      <c r="K278" s="247"/>
    </row>
    <row r="279" spans="1:11" ht="15.75" thickTop="1">
      <c r="A279" s="49"/>
      <c r="B279" s="49"/>
      <c r="C279" s="49"/>
      <c r="D279" s="49"/>
      <c r="E279" s="49"/>
      <c r="F279" s="50"/>
      <c r="G279" s="50"/>
      <c r="H279" s="50"/>
      <c r="I279" s="50"/>
      <c r="J279" s="50"/>
      <c r="K279" s="50"/>
    </row>
    <row r="280" spans="1:11">
      <c r="A280" s="40"/>
      <c r="B280" s="40" t="s">
        <v>1845</v>
      </c>
      <c r="C280" s="41" t="s">
        <v>1713</v>
      </c>
      <c r="D280" s="40" t="s">
        <v>1623</v>
      </c>
      <c r="E280" s="40" t="s">
        <v>1681</v>
      </c>
      <c r="F280" s="246" t="s">
        <v>1745</v>
      </c>
      <c r="G280" s="246"/>
      <c r="H280" s="42" t="s">
        <v>1649</v>
      </c>
      <c r="I280" s="41" t="s">
        <v>1815</v>
      </c>
      <c r="J280" s="41" t="s">
        <v>1958</v>
      </c>
      <c r="K280" s="41" t="s">
        <v>1748</v>
      </c>
    </row>
    <row r="281" spans="1:11" ht="33.75">
      <c r="A281" s="43" t="s">
        <v>2156</v>
      </c>
      <c r="B281" s="43" t="s">
        <v>2420</v>
      </c>
      <c r="C281" s="44" t="s">
        <v>2421</v>
      </c>
      <c r="D281" s="43" t="s">
        <v>1577</v>
      </c>
      <c r="E281" s="43" t="s">
        <v>1637</v>
      </c>
      <c r="F281" s="243" t="s">
        <v>1910</v>
      </c>
      <c r="G281" s="250"/>
      <c r="H281" s="44" t="s">
        <v>1735</v>
      </c>
      <c r="I281" s="44" t="s">
        <v>2159</v>
      </c>
      <c r="J281" s="44" t="s">
        <v>2422</v>
      </c>
      <c r="K281" s="44" t="s">
        <v>2422</v>
      </c>
    </row>
    <row r="282" spans="1:11">
      <c r="A282" s="47"/>
      <c r="B282" s="47"/>
      <c r="C282" s="47"/>
      <c r="D282" s="47"/>
      <c r="E282" s="47"/>
      <c r="F282" s="44" t="s">
        <v>1989</v>
      </c>
      <c r="G282" s="44" t="s">
        <v>1990</v>
      </c>
      <c r="H282" s="44" t="s">
        <v>1991</v>
      </c>
      <c r="I282" s="44" t="s">
        <v>1990</v>
      </c>
      <c r="J282" s="44" t="s">
        <v>1992</v>
      </c>
      <c r="K282" s="44" t="s">
        <v>1990</v>
      </c>
    </row>
    <row r="283" spans="1:11">
      <c r="A283" s="47"/>
      <c r="B283" s="47"/>
      <c r="C283" s="47"/>
      <c r="D283" s="47"/>
      <c r="E283" s="47"/>
      <c r="F283" s="44" t="s">
        <v>1993</v>
      </c>
      <c r="G283" s="44" t="s">
        <v>2423</v>
      </c>
      <c r="H283" s="242" t="s">
        <v>1995</v>
      </c>
      <c r="I283" s="242"/>
      <c r="J283" s="242" t="s">
        <v>2424</v>
      </c>
      <c r="K283" s="242"/>
    </row>
    <row r="284" spans="1:11" ht="15.75" thickBot="1">
      <c r="A284" s="47"/>
      <c r="B284" s="47"/>
      <c r="C284" s="47"/>
      <c r="D284" s="47"/>
      <c r="E284" s="47"/>
      <c r="F284" s="44" t="s">
        <v>1997</v>
      </c>
      <c r="G284" s="44" t="s">
        <v>1988</v>
      </c>
      <c r="H284" s="247" t="s">
        <v>1998</v>
      </c>
      <c r="I284" s="247"/>
      <c r="J284" s="247" t="s">
        <v>2424</v>
      </c>
      <c r="K284" s="247"/>
    </row>
    <row r="285" spans="1:11" ht="15.75" thickTop="1">
      <c r="A285" s="49"/>
      <c r="B285" s="49"/>
      <c r="C285" s="49"/>
      <c r="D285" s="49"/>
      <c r="E285" s="49"/>
      <c r="F285" s="50"/>
      <c r="G285" s="50"/>
      <c r="H285" s="50"/>
      <c r="I285" s="50"/>
      <c r="J285" s="50"/>
      <c r="K285" s="50"/>
    </row>
    <row r="286" spans="1:11">
      <c r="A286" s="52" t="s">
        <v>1978</v>
      </c>
      <c r="B286" s="53" t="s">
        <v>2425</v>
      </c>
      <c r="C286" s="54"/>
      <c r="D286" s="53"/>
      <c r="E286" s="53" t="s">
        <v>1655</v>
      </c>
      <c r="F286" s="251"/>
      <c r="G286" s="252"/>
      <c r="H286" s="54"/>
      <c r="I286" s="54"/>
      <c r="J286" s="54"/>
      <c r="K286" s="55" t="s">
        <v>2426</v>
      </c>
    </row>
    <row r="287" spans="1:11">
      <c r="A287" s="56"/>
      <c r="B287" s="56" t="s">
        <v>1845</v>
      </c>
      <c r="C287" s="57" t="s">
        <v>1713</v>
      </c>
      <c r="D287" s="56" t="s">
        <v>1623</v>
      </c>
      <c r="E287" s="56" t="s">
        <v>1681</v>
      </c>
      <c r="F287" s="253" t="s">
        <v>1745</v>
      </c>
      <c r="G287" s="253"/>
      <c r="H287" s="58" t="s">
        <v>1649</v>
      </c>
      <c r="I287" s="57" t="s">
        <v>1815</v>
      </c>
      <c r="J287" s="57" t="s">
        <v>1958</v>
      </c>
      <c r="K287" s="57" t="s">
        <v>1748</v>
      </c>
    </row>
    <row r="288" spans="1:11" ht="22.5">
      <c r="A288" s="43" t="s">
        <v>1981</v>
      </c>
      <c r="B288" s="43" t="s">
        <v>2427</v>
      </c>
      <c r="C288" s="44" t="s">
        <v>2428</v>
      </c>
      <c r="D288" s="43" t="s">
        <v>1674</v>
      </c>
      <c r="E288" s="43" t="s">
        <v>1759</v>
      </c>
      <c r="F288" s="243" t="s">
        <v>1653</v>
      </c>
      <c r="G288" s="243"/>
      <c r="H288" s="45" t="s">
        <v>1643</v>
      </c>
      <c r="I288" s="44">
        <v>1</v>
      </c>
      <c r="J288" s="44" t="s">
        <v>2429</v>
      </c>
      <c r="K288" s="44" t="s">
        <v>2429</v>
      </c>
    </row>
    <row r="289" spans="1:11" ht="22.5">
      <c r="A289" s="43" t="s">
        <v>2002</v>
      </c>
      <c r="B289" s="43"/>
      <c r="C289" s="44" t="s">
        <v>2053</v>
      </c>
      <c r="D289" s="43" t="s">
        <v>1674</v>
      </c>
      <c r="E289" s="43" t="s">
        <v>1727</v>
      </c>
      <c r="F289" s="243" t="s">
        <v>1670</v>
      </c>
      <c r="G289" s="243"/>
      <c r="H289" s="45" t="s">
        <v>1582</v>
      </c>
      <c r="I289" s="44" t="s">
        <v>2062</v>
      </c>
      <c r="J289" s="44" t="s">
        <v>2055</v>
      </c>
      <c r="K289" s="46">
        <v>0.12</v>
      </c>
    </row>
    <row r="290" spans="1:11" ht="22.5">
      <c r="A290" s="43" t="s">
        <v>2002</v>
      </c>
      <c r="B290" s="43"/>
      <c r="C290" s="44" t="s">
        <v>2430</v>
      </c>
      <c r="D290" s="43" t="s">
        <v>1674</v>
      </c>
      <c r="E290" s="43" t="s">
        <v>2431</v>
      </c>
      <c r="F290" s="243" t="s">
        <v>1670</v>
      </c>
      <c r="G290" s="243"/>
      <c r="H290" s="45" t="s">
        <v>1582</v>
      </c>
      <c r="I290" s="44" t="s">
        <v>2432</v>
      </c>
      <c r="J290" s="44" t="s">
        <v>2165</v>
      </c>
      <c r="K290" s="46">
        <v>0.43</v>
      </c>
    </row>
    <row r="291" spans="1:11" ht="33.75">
      <c r="A291" s="43" t="s">
        <v>1985</v>
      </c>
      <c r="B291" s="43"/>
      <c r="C291" s="44" t="s">
        <v>2433</v>
      </c>
      <c r="D291" s="43" t="s">
        <v>1674</v>
      </c>
      <c r="E291" s="43" t="s">
        <v>2434</v>
      </c>
      <c r="F291" s="243" t="s">
        <v>1910</v>
      </c>
      <c r="G291" s="243"/>
      <c r="H291" s="45" t="s">
        <v>2435</v>
      </c>
      <c r="I291" s="44" t="s">
        <v>2436</v>
      </c>
      <c r="J291" s="44" t="s">
        <v>2437</v>
      </c>
      <c r="K291" s="46">
        <v>1.82</v>
      </c>
    </row>
    <row r="292" spans="1:11">
      <c r="A292" s="47"/>
      <c r="B292" s="47"/>
      <c r="C292" s="47"/>
      <c r="D292" s="47"/>
      <c r="E292" s="47"/>
      <c r="F292" s="44" t="s">
        <v>1989</v>
      </c>
      <c r="G292" s="44" t="s">
        <v>2438</v>
      </c>
      <c r="H292" s="44" t="s">
        <v>1991</v>
      </c>
      <c r="I292" s="44" t="s">
        <v>1990</v>
      </c>
      <c r="J292" s="44" t="s">
        <v>1992</v>
      </c>
      <c r="K292" s="44" t="s">
        <v>2438</v>
      </c>
    </row>
    <row r="293" spans="1:11">
      <c r="A293" s="47"/>
      <c r="B293" s="47"/>
      <c r="C293" s="47"/>
      <c r="D293" s="47"/>
      <c r="E293" s="47"/>
      <c r="F293" s="44" t="s">
        <v>1993</v>
      </c>
      <c r="G293" s="44" t="s">
        <v>2439</v>
      </c>
      <c r="H293" s="242" t="s">
        <v>1995</v>
      </c>
      <c r="I293" s="242"/>
      <c r="J293" s="242" t="s">
        <v>2440</v>
      </c>
      <c r="K293" s="242"/>
    </row>
    <row r="294" spans="1:11" ht="15.75" thickBot="1">
      <c r="A294" s="47"/>
      <c r="B294" s="47"/>
      <c r="C294" s="47"/>
      <c r="D294" s="47"/>
      <c r="E294" s="47"/>
      <c r="F294" s="44" t="s">
        <v>1997</v>
      </c>
      <c r="G294" s="44" t="s">
        <v>2441</v>
      </c>
      <c r="H294" s="247" t="s">
        <v>1998</v>
      </c>
      <c r="I294" s="247"/>
      <c r="J294" s="247" t="s">
        <v>2442</v>
      </c>
      <c r="K294" s="247"/>
    </row>
    <row r="295" spans="1:11" ht="15.75" thickTop="1">
      <c r="A295" s="49"/>
      <c r="B295" s="49"/>
      <c r="C295" s="49"/>
      <c r="D295" s="49"/>
      <c r="E295" s="49"/>
      <c r="F295" s="50"/>
      <c r="G295" s="50"/>
      <c r="H295" s="50"/>
      <c r="I295" s="50"/>
      <c r="J295" s="50"/>
      <c r="K295" s="50"/>
    </row>
    <row r="296" spans="1:11">
      <c r="A296" s="40"/>
      <c r="B296" s="40" t="s">
        <v>1845</v>
      </c>
      <c r="C296" s="41" t="s">
        <v>1713</v>
      </c>
      <c r="D296" s="40" t="s">
        <v>1623</v>
      </c>
      <c r="E296" s="40" t="s">
        <v>1681</v>
      </c>
      <c r="F296" s="246" t="s">
        <v>1745</v>
      </c>
      <c r="G296" s="246"/>
      <c r="H296" s="42" t="s">
        <v>1649</v>
      </c>
      <c r="I296" s="41" t="s">
        <v>1815</v>
      </c>
      <c r="J296" s="41" t="s">
        <v>1958</v>
      </c>
      <c r="K296" s="41" t="s">
        <v>1748</v>
      </c>
    </row>
    <row r="297" spans="1:11" ht="22.5">
      <c r="A297" s="43" t="s">
        <v>1981</v>
      </c>
      <c r="B297" s="43" t="s">
        <v>2443</v>
      </c>
      <c r="C297" s="44" t="s">
        <v>2444</v>
      </c>
      <c r="D297" s="43" t="s">
        <v>1577</v>
      </c>
      <c r="E297" s="43" t="s">
        <v>1799</v>
      </c>
      <c r="F297" s="243" t="s">
        <v>1653</v>
      </c>
      <c r="G297" s="243"/>
      <c r="H297" s="45" t="s">
        <v>1643</v>
      </c>
      <c r="I297" s="44">
        <v>1</v>
      </c>
      <c r="J297" s="44" t="s">
        <v>2445</v>
      </c>
      <c r="K297" s="44" t="s">
        <v>2445</v>
      </c>
    </row>
    <row r="298" spans="1:11" ht="22.5">
      <c r="A298" s="43" t="s">
        <v>2002</v>
      </c>
      <c r="B298" s="43"/>
      <c r="C298" s="44" t="s">
        <v>2430</v>
      </c>
      <c r="D298" s="43" t="s">
        <v>1674</v>
      </c>
      <c r="E298" s="43" t="s">
        <v>2431</v>
      </c>
      <c r="F298" s="243" t="s">
        <v>1670</v>
      </c>
      <c r="G298" s="243"/>
      <c r="H298" s="45" t="s">
        <v>1582</v>
      </c>
      <c r="I298" s="44" t="s">
        <v>2446</v>
      </c>
      <c r="J298" s="44" t="s">
        <v>2165</v>
      </c>
      <c r="K298" s="46">
        <v>9.1</v>
      </c>
    </row>
    <row r="299" spans="1:11" ht="22.5">
      <c r="A299" s="43" t="s">
        <v>2002</v>
      </c>
      <c r="B299" s="43"/>
      <c r="C299" s="44" t="s">
        <v>2053</v>
      </c>
      <c r="D299" s="43" t="s">
        <v>1674</v>
      </c>
      <c r="E299" s="43" t="s">
        <v>1727</v>
      </c>
      <c r="F299" s="243" t="s">
        <v>1670</v>
      </c>
      <c r="G299" s="243"/>
      <c r="H299" s="45" t="s">
        <v>1582</v>
      </c>
      <c r="I299" s="44" t="s">
        <v>2447</v>
      </c>
      <c r="J299" s="44" t="s">
        <v>2055</v>
      </c>
      <c r="K299" s="46">
        <v>1.85</v>
      </c>
    </row>
    <row r="300" spans="1:11" ht="33.75">
      <c r="A300" s="43" t="s">
        <v>1985</v>
      </c>
      <c r="B300" s="43"/>
      <c r="C300" s="44" t="s">
        <v>2448</v>
      </c>
      <c r="D300" s="43" t="s">
        <v>1674</v>
      </c>
      <c r="E300" s="43" t="s">
        <v>2449</v>
      </c>
      <c r="F300" s="243" t="s">
        <v>1910</v>
      </c>
      <c r="G300" s="243"/>
      <c r="H300" s="45" t="s">
        <v>1735</v>
      </c>
      <c r="I300" s="44" t="s">
        <v>2166</v>
      </c>
      <c r="J300" s="44" t="s">
        <v>2450</v>
      </c>
      <c r="K300" s="46">
        <v>7.0000000000000007E-2</v>
      </c>
    </row>
    <row r="301" spans="1:11" ht="33.75">
      <c r="A301" s="43" t="s">
        <v>1985</v>
      </c>
      <c r="B301" s="43"/>
      <c r="C301" s="44" t="s">
        <v>2451</v>
      </c>
      <c r="D301" s="43" t="s">
        <v>1674</v>
      </c>
      <c r="E301" s="43" t="s">
        <v>2452</v>
      </c>
      <c r="F301" s="243" t="s">
        <v>1910</v>
      </c>
      <c r="G301" s="243"/>
      <c r="H301" s="45" t="s">
        <v>2453</v>
      </c>
      <c r="I301" s="44" t="s">
        <v>2454</v>
      </c>
      <c r="J301" s="44" t="s">
        <v>2455</v>
      </c>
      <c r="K301" s="46">
        <v>7.81</v>
      </c>
    </row>
    <row r="302" spans="1:11">
      <c r="A302" s="47"/>
      <c r="B302" s="47"/>
      <c r="C302" s="47"/>
      <c r="D302" s="47"/>
      <c r="E302" s="47"/>
      <c r="F302" s="44" t="s">
        <v>1989</v>
      </c>
      <c r="G302" s="44" t="s">
        <v>2456</v>
      </c>
      <c r="H302" s="44" t="s">
        <v>1991</v>
      </c>
      <c r="I302" s="44" t="s">
        <v>1990</v>
      </c>
      <c r="J302" s="44" t="s">
        <v>1992</v>
      </c>
      <c r="K302" s="44" t="s">
        <v>2456</v>
      </c>
    </row>
    <row r="303" spans="1:11">
      <c r="A303" s="47"/>
      <c r="B303" s="47"/>
      <c r="C303" s="47"/>
      <c r="D303" s="47"/>
      <c r="E303" s="47"/>
      <c r="F303" s="44" t="s">
        <v>1993</v>
      </c>
      <c r="G303" s="44" t="s">
        <v>2457</v>
      </c>
      <c r="H303" s="242" t="s">
        <v>1995</v>
      </c>
      <c r="I303" s="242"/>
      <c r="J303" s="242" t="s">
        <v>2458</v>
      </c>
      <c r="K303" s="242"/>
    </row>
    <row r="304" spans="1:11" ht="15.75" thickBot="1">
      <c r="A304" s="47"/>
      <c r="B304" s="47"/>
      <c r="C304" s="47"/>
      <c r="D304" s="47"/>
      <c r="E304" s="47"/>
      <c r="F304" s="44" t="s">
        <v>1997</v>
      </c>
      <c r="G304" s="44" t="s">
        <v>2441</v>
      </c>
      <c r="H304" s="247" t="s">
        <v>1998</v>
      </c>
      <c r="I304" s="247"/>
      <c r="J304" s="247" t="s">
        <v>2459</v>
      </c>
      <c r="K304" s="247"/>
    </row>
    <row r="305" spans="1:11" ht="15.75" thickTop="1">
      <c r="A305" s="49"/>
      <c r="B305" s="49"/>
      <c r="C305" s="49"/>
      <c r="D305" s="49"/>
      <c r="E305" s="49"/>
      <c r="F305" s="50"/>
      <c r="G305" s="50"/>
      <c r="H305" s="50"/>
      <c r="I305" s="50"/>
      <c r="J305" s="50"/>
      <c r="K305" s="50"/>
    </row>
    <row r="306" spans="1:11">
      <c r="A306" s="40"/>
      <c r="B306" s="40" t="s">
        <v>1845</v>
      </c>
      <c r="C306" s="41" t="s">
        <v>1713</v>
      </c>
      <c r="D306" s="40" t="s">
        <v>1623</v>
      </c>
      <c r="E306" s="40" t="s">
        <v>1681</v>
      </c>
      <c r="F306" s="246" t="s">
        <v>1745</v>
      </c>
      <c r="G306" s="246"/>
      <c r="H306" s="42" t="s">
        <v>1649</v>
      </c>
      <c r="I306" s="41" t="s">
        <v>1815</v>
      </c>
      <c r="J306" s="41" t="s">
        <v>1958</v>
      </c>
      <c r="K306" s="41" t="s">
        <v>1748</v>
      </c>
    </row>
    <row r="307" spans="1:11" ht="22.5">
      <c r="A307" s="43" t="s">
        <v>1981</v>
      </c>
      <c r="B307" s="43" t="s">
        <v>2460</v>
      </c>
      <c r="C307" s="44" t="s">
        <v>2461</v>
      </c>
      <c r="D307" s="43" t="s">
        <v>1674</v>
      </c>
      <c r="E307" s="43" t="s">
        <v>1893</v>
      </c>
      <c r="F307" s="243" t="s">
        <v>1653</v>
      </c>
      <c r="G307" s="243"/>
      <c r="H307" s="45" t="s">
        <v>1643</v>
      </c>
      <c r="I307" s="44">
        <v>1</v>
      </c>
      <c r="J307" s="44" t="s">
        <v>2462</v>
      </c>
      <c r="K307" s="44" t="s">
        <v>2462</v>
      </c>
    </row>
    <row r="308" spans="1:11" ht="22.5">
      <c r="A308" s="43" t="s">
        <v>2002</v>
      </c>
      <c r="B308" s="43"/>
      <c r="C308" s="44" t="s">
        <v>2053</v>
      </c>
      <c r="D308" s="43" t="s">
        <v>1674</v>
      </c>
      <c r="E308" s="43" t="s">
        <v>1727</v>
      </c>
      <c r="F308" s="243" t="s">
        <v>1670</v>
      </c>
      <c r="G308" s="243"/>
      <c r="H308" s="45" t="s">
        <v>1582</v>
      </c>
      <c r="I308" s="44" t="s">
        <v>2463</v>
      </c>
      <c r="J308" s="44" t="s">
        <v>2055</v>
      </c>
      <c r="K308" s="46">
        <v>0.89</v>
      </c>
    </row>
    <row r="309" spans="1:11" ht="22.5">
      <c r="A309" s="43" t="s">
        <v>2002</v>
      </c>
      <c r="B309" s="43"/>
      <c r="C309" s="44" t="s">
        <v>2430</v>
      </c>
      <c r="D309" s="43" t="s">
        <v>1674</v>
      </c>
      <c r="E309" s="43" t="s">
        <v>2431</v>
      </c>
      <c r="F309" s="243" t="s">
        <v>1670</v>
      </c>
      <c r="G309" s="243"/>
      <c r="H309" s="45" t="s">
        <v>1582</v>
      </c>
      <c r="I309" s="44" t="s">
        <v>2464</v>
      </c>
      <c r="J309" s="44" t="s">
        <v>2165</v>
      </c>
      <c r="K309" s="46">
        <v>2.98</v>
      </c>
    </row>
    <row r="310" spans="1:11" ht="33.75">
      <c r="A310" s="43" t="s">
        <v>1985</v>
      </c>
      <c r="B310" s="43"/>
      <c r="C310" s="44" t="s">
        <v>2465</v>
      </c>
      <c r="D310" s="43" t="s">
        <v>1674</v>
      </c>
      <c r="E310" s="43" t="s">
        <v>2466</v>
      </c>
      <c r="F310" s="243" t="s">
        <v>1910</v>
      </c>
      <c r="G310" s="243"/>
      <c r="H310" s="45" t="s">
        <v>2435</v>
      </c>
      <c r="I310" s="44" t="s">
        <v>2467</v>
      </c>
      <c r="J310" s="44" t="s">
        <v>2468</v>
      </c>
      <c r="K310" s="46">
        <v>5.93</v>
      </c>
    </row>
    <row r="311" spans="1:11">
      <c r="A311" s="47"/>
      <c r="B311" s="47"/>
      <c r="C311" s="47"/>
      <c r="D311" s="47"/>
      <c r="E311" s="47"/>
      <c r="F311" s="44" t="s">
        <v>1989</v>
      </c>
      <c r="G311" s="44" t="s">
        <v>2469</v>
      </c>
      <c r="H311" s="44" t="s">
        <v>1991</v>
      </c>
      <c r="I311" s="44" t="s">
        <v>1990</v>
      </c>
      <c r="J311" s="44" t="s">
        <v>1992</v>
      </c>
      <c r="K311" s="44" t="s">
        <v>2469</v>
      </c>
    </row>
    <row r="312" spans="1:11">
      <c r="A312" s="47"/>
      <c r="B312" s="47"/>
      <c r="C312" s="47"/>
      <c r="D312" s="47"/>
      <c r="E312" s="47"/>
      <c r="F312" s="44" t="s">
        <v>1993</v>
      </c>
      <c r="G312" s="44" t="s">
        <v>2470</v>
      </c>
      <c r="H312" s="242" t="s">
        <v>1995</v>
      </c>
      <c r="I312" s="242"/>
      <c r="J312" s="242" t="s">
        <v>2471</v>
      </c>
      <c r="K312" s="242"/>
    </row>
    <row r="313" spans="1:11" ht="15.75" thickBot="1">
      <c r="A313" s="47"/>
      <c r="B313" s="47"/>
      <c r="C313" s="47"/>
      <c r="D313" s="47"/>
      <c r="E313" s="47"/>
      <c r="F313" s="44" t="s">
        <v>1997</v>
      </c>
      <c r="G313" s="44" t="s">
        <v>2441</v>
      </c>
      <c r="H313" s="247" t="s">
        <v>1998</v>
      </c>
      <c r="I313" s="247"/>
      <c r="J313" s="247" t="s">
        <v>2472</v>
      </c>
      <c r="K313" s="247"/>
    </row>
    <row r="314" spans="1:11" ht="15.75" thickTop="1">
      <c r="A314" s="49"/>
      <c r="B314" s="49"/>
      <c r="C314" s="49"/>
      <c r="D314" s="49"/>
      <c r="E314" s="49"/>
      <c r="F314" s="50"/>
      <c r="G314" s="50"/>
      <c r="H314" s="50"/>
      <c r="I314" s="50"/>
      <c r="J314" s="50"/>
      <c r="K314" s="50"/>
    </row>
    <row r="315" spans="1:11">
      <c r="A315" s="38" t="s">
        <v>1978</v>
      </c>
      <c r="B315" s="38" t="s">
        <v>2473</v>
      </c>
      <c r="C315" s="39"/>
      <c r="D315" s="38"/>
      <c r="E315" s="38" t="s">
        <v>1904</v>
      </c>
      <c r="F315" s="244"/>
      <c r="G315" s="245"/>
      <c r="H315" s="39"/>
      <c r="I315" s="39"/>
      <c r="J315" s="39"/>
      <c r="K315" s="39" t="s">
        <v>2474</v>
      </c>
    </row>
    <row r="316" spans="1:11">
      <c r="A316" s="40"/>
      <c r="B316" s="40" t="s">
        <v>1845</v>
      </c>
      <c r="C316" s="41" t="s">
        <v>1713</v>
      </c>
      <c r="D316" s="40" t="s">
        <v>1623</v>
      </c>
      <c r="E316" s="40" t="s">
        <v>1681</v>
      </c>
      <c r="F316" s="246" t="s">
        <v>1745</v>
      </c>
      <c r="G316" s="246"/>
      <c r="H316" s="42" t="s">
        <v>1649</v>
      </c>
      <c r="I316" s="41" t="s">
        <v>1815</v>
      </c>
      <c r="J316" s="41" t="s">
        <v>1958</v>
      </c>
      <c r="K316" s="41" t="s">
        <v>1748</v>
      </c>
    </row>
    <row r="317" spans="1:11" ht="33.75">
      <c r="A317" s="43" t="s">
        <v>1981</v>
      </c>
      <c r="B317" s="43" t="s">
        <v>2475</v>
      </c>
      <c r="C317" s="44" t="s">
        <v>2476</v>
      </c>
      <c r="D317" s="43" t="s">
        <v>1577</v>
      </c>
      <c r="E317" s="43" t="s">
        <v>1707</v>
      </c>
      <c r="F317" s="243" t="s">
        <v>1912</v>
      </c>
      <c r="G317" s="243"/>
      <c r="H317" s="45" t="s">
        <v>1735</v>
      </c>
      <c r="I317" s="44">
        <v>1</v>
      </c>
      <c r="J317" s="44" t="s">
        <v>2477</v>
      </c>
      <c r="K317" s="44" t="s">
        <v>2477</v>
      </c>
    </row>
    <row r="318" spans="1:11" ht="22.5">
      <c r="A318" s="43" t="s">
        <v>2002</v>
      </c>
      <c r="B318" s="43"/>
      <c r="C318" s="44" t="s">
        <v>2478</v>
      </c>
      <c r="D318" s="43" t="s">
        <v>1674</v>
      </c>
      <c r="E318" s="43" t="s">
        <v>2479</v>
      </c>
      <c r="F318" s="243" t="s">
        <v>1670</v>
      </c>
      <c r="G318" s="243"/>
      <c r="H318" s="45" t="s">
        <v>1582</v>
      </c>
      <c r="I318" s="44" t="s">
        <v>2480</v>
      </c>
      <c r="J318" s="44" t="s">
        <v>2481</v>
      </c>
      <c r="K318" s="46">
        <v>25.53</v>
      </c>
    </row>
    <row r="319" spans="1:11" ht="22.5">
      <c r="A319" s="43" t="s">
        <v>2002</v>
      </c>
      <c r="B319" s="43"/>
      <c r="C319" s="44" t="s">
        <v>2053</v>
      </c>
      <c r="D319" s="43" t="s">
        <v>1674</v>
      </c>
      <c r="E319" s="43" t="s">
        <v>1727</v>
      </c>
      <c r="F319" s="243" t="s">
        <v>1670</v>
      </c>
      <c r="G319" s="243"/>
      <c r="H319" s="45" t="s">
        <v>1582</v>
      </c>
      <c r="I319" s="44" t="s">
        <v>2399</v>
      </c>
      <c r="J319" s="44" t="s">
        <v>2055</v>
      </c>
      <c r="K319" s="46">
        <v>9.73</v>
      </c>
    </row>
    <row r="320" spans="1:11">
      <c r="A320" s="47"/>
      <c r="B320" s="47"/>
      <c r="C320" s="47"/>
      <c r="D320" s="47"/>
      <c r="E320" s="47"/>
      <c r="F320" s="44" t="s">
        <v>1989</v>
      </c>
      <c r="G320" s="44" t="s">
        <v>2482</v>
      </c>
      <c r="H320" s="44" t="s">
        <v>1991</v>
      </c>
      <c r="I320" s="44" t="s">
        <v>1990</v>
      </c>
      <c r="J320" s="44" t="s">
        <v>1992</v>
      </c>
      <c r="K320" s="44" t="s">
        <v>2482</v>
      </c>
    </row>
    <row r="321" spans="1:11">
      <c r="A321" s="47"/>
      <c r="B321" s="47"/>
      <c r="C321" s="47"/>
      <c r="D321" s="47"/>
      <c r="E321" s="47"/>
      <c r="F321" s="44" t="s">
        <v>1993</v>
      </c>
      <c r="G321" s="44" t="s">
        <v>2483</v>
      </c>
      <c r="H321" s="242" t="s">
        <v>1995</v>
      </c>
      <c r="I321" s="242"/>
      <c r="J321" s="242" t="s">
        <v>2484</v>
      </c>
      <c r="K321" s="242"/>
    </row>
    <row r="322" spans="1:11" ht="15.75" thickBot="1">
      <c r="A322" s="47"/>
      <c r="B322" s="47"/>
      <c r="C322" s="47"/>
      <c r="D322" s="47"/>
      <c r="E322" s="47"/>
      <c r="F322" s="44" t="s">
        <v>1997</v>
      </c>
      <c r="G322" s="44" t="s">
        <v>2485</v>
      </c>
      <c r="H322" s="247" t="s">
        <v>1998</v>
      </c>
      <c r="I322" s="247"/>
      <c r="J322" s="247" t="s">
        <v>2486</v>
      </c>
      <c r="K322" s="247"/>
    </row>
    <row r="323" spans="1:11" ht="15.75" thickTop="1">
      <c r="A323" s="49"/>
      <c r="B323" s="49"/>
      <c r="C323" s="49"/>
      <c r="D323" s="49"/>
      <c r="E323" s="49"/>
      <c r="F323" s="50"/>
      <c r="G323" s="50"/>
      <c r="H323" s="50"/>
      <c r="I323" s="50"/>
      <c r="J323" s="50"/>
      <c r="K323" s="50"/>
    </row>
    <row r="324" spans="1:11">
      <c r="A324" s="40"/>
      <c r="B324" s="40" t="s">
        <v>1845</v>
      </c>
      <c r="C324" s="41" t="s">
        <v>1713</v>
      </c>
      <c r="D324" s="40" t="s">
        <v>1623</v>
      </c>
      <c r="E324" s="40" t="s">
        <v>1681</v>
      </c>
      <c r="F324" s="246" t="s">
        <v>1745</v>
      </c>
      <c r="G324" s="246"/>
      <c r="H324" s="42" t="s">
        <v>1649</v>
      </c>
      <c r="I324" s="41" t="s">
        <v>1815</v>
      </c>
      <c r="J324" s="41" t="s">
        <v>1958</v>
      </c>
      <c r="K324" s="41" t="s">
        <v>1748</v>
      </c>
    </row>
    <row r="325" spans="1:11" ht="22.5" customHeight="1">
      <c r="A325" s="43" t="s">
        <v>1981</v>
      </c>
      <c r="B325" s="43" t="s">
        <v>2487</v>
      </c>
      <c r="C325" s="44" t="s">
        <v>2488</v>
      </c>
      <c r="D325" s="43" t="s">
        <v>1577</v>
      </c>
      <c r="E325" s="43" t="s">
        <v>1671</v>
      </c>
      <c r="F325" s="243" t="s">
        <v>1912</v>
      </c>
      <c r="G325" s="243"/>
      <c r="H325" s="45" t="s">
        <v>1735</v>
      </c>
      <c r="I325" s="44">
        <v>1</v>
      </c>
      <c r="J325" s="44" t="s">
        <v>2489</v>
      </c>
      <c r="K325" s="44" t="s">
        <v>2489</v>
      </c>
    </row>
    <row r="326" spans="1:11" ht="33.75">
      <c r="A326" s="43" t="s">
        <v>1985</v>
      </c>
      <c r="B326" s="43"/>
      <c r="C326" s="44" t="s">
        <v>2490</v>
      </c>
      <c r="D326" s="43" t="s">
        <v>1577</v>
      </c>
      <c r="E326" s="43" t="s">
        <v>1671</v>
      </c>
      <c r="F326" s="243" t="s">
        <v>1910</v>
      </c>
      <c r="G326" s="243"/>
      <c r="H326" s="45" t="s">
        <v>1735</v>
      </c>
      <c r="I326" s="44" t="s">
        <v>1988</v>
      </c>
      <c r="J326" s="44" t="s">
        <v>2489</v>
      </c>
      <c r="K326" s="46">
        <v>2275.29</v>
      </c>
    </row>
    <row r="327" spans="1:11">
      <c r="A327" s="47"/>
      <c r="B327" s="47"/>
      <c r="C327" s="47"/>
      <c r="D327" s="47"/>
      <c r="E327" s="47"/>
      <c r="F327" s="44" t="s">
        <v>1989</v>
      </c>
      <c r="G327" s="44" t="s">
        <v>1990</v>
      </c>
      <c r="H327" s="44" t="s">
        <v>1991</v>
      </c>
      <c r="I327" s="44" t="s">
        <v>1990</v>
      </c>
      <c r="J327" s="44" t="s">
        <v>1992</v>
      </c>
      <c r="K327" s="44" t="s">
        <v>1990</v>
      </c>
    </row>
    <row r="328" spans="1:11">
      <c r="A328" s="47"/>
      <c r="B328" s="47"/>
      <c r="C328" s="47"/>
      <c r="D328" s="47"/>
      <c r="E328" s="47"/>
      <c r="F328" s="44" t="s">
        <v>1993</v>
      </c>
      <c r="G328" s="44" t="s">
        <v>2491</v>
      </c>
      <c r="H328" s="242" t="s">
        <v>1995</v>
      </c>
      <c r="I328" s="242"/>
      <c r="J328" s="242" t="s">
        <v>2492</v>
      </c>
      <c r="K328" s="242"/>
    </row>
    <row r="329" spans="1:11" ht="15.75" thickBot="1">
      <c r="A329" s="47"/>
      <c r="B329" s="47"/>
      <c r="C329" s="47"/>
      <c r="D329" s="47"/>
      <c r="E329" s="47"/>
      <c r="F329" s="44" t="s">
        <v>1997</v>
      </c>
      <c r="G329" s="44" t="s">
        <v>1988</v>
      </c>
      <c r="H329" s="247" t="s">
        <v>1998</v>
      </c>
      <c r="I329" s="247"/>
      <c r="J329" s="247" t="s">
        <v>2492</v>
      </c>
      <c r="K329" s="247"/>
    </row>
    <row r="330" spans="1:11" ht="15.75" thickTop="1">
      <c r="A330" s="49"/>
      <c r="B330" s="49"/>
      <c r="C330" s="49"/>
      <c r="D330" s="49"/>
      <c r="E330" s="49"/>
      <c r="F330" s="50"/>
      <c r="G330" s="50"/>
      <c r="H330" s="50"/>
      <c r="I330" s="50"/>
      <c r="J330" s="50"/>
      <c r="K330" s="50"/>
    </row>
    <row r="331" spans="1:11">
      <c r="A331" s="40"/>
      <c r="B331" s="40" t="s">
        <v>1845</v>
      </c>
      <c r="C331" s="41" t="s">
        <v>1713</v>
      </c>
      <c r="D331" s="40" t="s">
        <v>1623</v>
      </c>
      <c r="E331" s="40" t="s">
        <v>1681</v>
      </c>
      <c r="F331" s="246" t="s">
        <v>1745</v>
      </c>
      <c r="G331" s="246"/>
      <c r="H331" s="42" t="s">
        <v>1649</v>
      </c>
      <c r="I331" s="41" t="s">
        <v>1815</v>
      </c>
      <c r="J331" s="41" t="s">
        <v>1958</v>
      </c>
      <c r="K331" s="41" t="s">
        <v>1748</v>
      </c>
    </row>
    <row r="332" spans="1:11" ht="22.5">
      <c r="A332" s="43" t="s">
        <v>1981</v>
      </c>
      <c r="B332" s="43" t="s">
        <v>2493</v>
      </c>
      <c r="C332" s="44" t="s">
        <v>2494</v>
      </c>
      <c r="D332" s="43" t="s">
        <v>1577</v>
      </c>
      <c r="E332" s="43" t="s">
        <v>1913</v>
      </c>
      <c r="F332" s="243" t="s">
        <v>1912</v>
      </c>
      <c r="G332" s="243"/>
      <c r="H332" s="45" t="s">
        <v>1735</v>
      </c>
      <c r="I332" s="44">
        <v>1</v>
      </c>
      <c r="J332" s="44" t="s">
        <v>2495</v>
      </c>
      <c r="K332" s="44" t="s">
        <v>2495</v>
      </c>
    </row>
    <row r="333" spans="1:11" ht="22.5">
      <c r="A333" s="43" t="s">
        <v>2002</v>
      </c>
      <c r="B333" s="43"/>
      <c r="C333" s="44" t="s">
        <v>2056</v>
      </c>
      <c r="D333" s="43" t="s">
        <v>1674</v>
      </c>
      <c r="E333" s="43" t="s">
        <v>2057</v>
      </c>
      <c r="F333" s="243" t="s">
        <v>1670</v>
      </c>
      <c r="G333" s="243"/>
      <c r="H333" s="45" t="s">
        <v>1582</v>
      </c>
      <c r="I333" s="44" t="s">
        <v>2496</v>
      </c>
      <c r="J333" s="44" t="s">
        <v>2058</v>
      </c>
      <c r="K333" s="46">
        <v>20.68</v>
      </c>
    </row>
    <row r="334" spans="1:11" ht="22.5">
      <c r="A334" s="43" t="s">
        <v>2002</v>
      </c>
      <c r="B334" s="43"/>
      <c r="C334" s="44" t="s">
        <v>2053</v>
      </c>
      <c r="D334" s="43" t="s">
        <v>1674</v>
      </c>
      <c r="E334" s="43" t="s">
        <v>1727</v>
      </c>
      <c r="F334" s="243" t="s">
        <v>1670</v>
      </c>
      <c r="G334" s="243"/>
      <c r="H334" s="45" t="s">
        <v>1582</v>
      </c>
      <c r="I334" s="44" t="s">
        <v>2496</v>
      </c>
      <c r="J334" s="44" t="s">
        <v>2055</v>
      </c>
      <c r="K334" s="46">
        <v>16.87</v>
      </c>
    </row>
    <row r="335" spans="1:11" ht="33.75">
      <c r="A335" s="43" t="s">
        <v>1985</v>
      </c>
      <c r="B335" s="43"/>
      <c r="C335" s="44" t="s">
        <v>2497</v>
      </c>
      <c r="D335" s="43" t="s">
        <v>1577</v>
      </c>
      <c r="E335" s="43" t="s">
        <v>2498</v>
      </c>
      <c r="F335" s="243" t="s">
        <v>1910</v>
      </c>
      <c r="G335" s="243"/>
      <c r="H335" s="45" t="s">
        <v>1735</v>
      </c>
      <c r="I335" s="44" t="s">
        <v>1988</v>
      </c>
      <c r="J335" s="44" t="s">
        <v>2499</v>
      </c>
      <c r="K335" s="46">
        <v>72.900000000000006</v>
      </c>
    </row>
    <row r="336" spans="1:11">
      <c r="A336" s="47"/>
      <c r="B336" s="47"/>
      <c r="C336" s="47"/>
      <c r="D336" s="47"/>
      <c r="E336" s="47"/>
      <c r="F336" s="44" t="s">
        <v>1989</v>
      </c>
      <c r="G336" s="44" t="s">
        <v>2500</v>
      </c>
      <c r="H336" s="44" t="s">
        <v>1991</v>
      </c>
      <c r="I336" s="44" t="s">
        <v>1990</v>
      </c>
      <c r="J336" s="44" t="s">
        <v>1992</v>
      </c>
      <c r="K336" s="44" t="s">
        <v>2500</v>
      </c>
    </row>
    <row r="337" spans="1:11">
      <c r="A337" s="47"/>
      <c r="B337" s="47"/>
      <c r="C337" s="47"/>
      <c r="D337" s="47"/>
      <c r="E337" s="47"/>
      <c r="F337" s="44" t="s">
        <v>1993</v>
      </c>
      <c r="G337" s="44" t="s">
        <v>2501</v>
      </c>
      <c r="H337" s="242" t="s">
        <v>1995</v>
      </c>
      <c r="I337" s="242"/>
      <c r="J337" s="242" t="s">
        <v>2502</v>
      </c>
      <c r="K337" s="242"/>
    </row>
    <row r="338" spans="1:11" ht="15.75" thickBot="1">
      <c r="A338" s="47"/>
      <c r="B338" s="47"/>
      <c r="C338" s="47"/>
      <c r="D338" s="47"/>
      <c r="E338" s="47"/>
      <c r="F338" s="44" t="s">
        <v>1997</v>
      </c>
      <c r="G338" s="44" t="s">
        <v>2054</v>
      </c>
      <c r="H338" s="247" t="s">
        <v>1998</v>
      </c>
      <c r="I338" s="247"/>
      <c r="J338" s="247" t="s">
        <v>2503</v>
      </c>
      <c r="K338" s="247"/>
    </row>
    <row r="339" spans="1:11" ht="15.75" thickTop="1">
      <c r="A339" s="49"/>
      <c r="B339" s="49"/>
      <c r="C339" s="49"/>
      <c r="D339" s="49"/>
      <c r="E339" s="49"/>
      <c r="F339" s="50"/>
      <c r="G339" s="50"/>
      <c r="H339" s="50"/>
      <c r="I339" s="50"/>
      <c r="J339" s="50"/>
      <c r="K339" s="50"/>
    </row>
    <row r="340" spans="1:11">
      <c r="A340" s="40"/>
      <c r="B340" s="40" t="s">
        <v>1845</v>
      </c>
      <c r="C340" s="41" t="s">
        <v>1713</v>
      </c>
      <c r="D340" s="40" t="s">
        <v>1623</v>
      </c>
      <c r="E340" s="40" t="s">
        <v>1681</v>
      </c>
      <c r="F340" s="246" t="s">
        <v>1745</v>
      </c>
      <c r="G340" s="246"/>
      <c r="H340" s="42" t="s">
        <v>1649</v>
      </c>
      <c r="I340" s="41" t="s">
        <v>1815</v>
      </c>
      <c r="J340" s="41" t="s">
        <v>1958</v>
      </c>
      <c r="K340" s="41" t="s">
        <v>1748</v>
      </c>
    </row>
    <row r="341" spans="1:11" ht="45">
      <c r="A341" s="43" t="s">
        <v>1981</v>
      </c>
      <c r="B341" s="43" t="s">
        <v>2504</v>
      </c>
      <c r="C341" s="44" t="s">
        <v>2505</v>
      </c>
      <c r="D341" s="43" t="s">
        <v>1674</v>
      </c>
      <c r="E341" s="43" t="s">
        <v>1860</v>
      </c>
      <c r="F341" s="243" t="s">
        <v>1912</v>
      </c>
      <c r="G341" s="243"/>
      <c r="H341" s="45" t="s">
        <v>1735</v>
      </c>
      <c r="I341" s="44">
        <v>1</v>
      </c>
      <c r="J341" s="44" t="s">
        <v>2506</v>
      </c>
      <c r="K341" s="44" t="s">
        <v>2506</v>
      </c>
    </row>
    <row r="342" spans="1:11" ht="22.5">
      <c r="A342" s="43" t="s">
        <v>2002</v>
      </c>
      <c r="B342" s="43"/>
      <c r="C342" s="44" t="s">
        <v>2507</v>
      </c>
      <c r="D342" s="43" t="s">
        <v>1674</v>
      </c>
      <c r="E342" s="43" t="s">
        <v>2508</v>
      </c>
      <c r="F342" s="243" t="s">
        <v>1912</v>
      </c>
      <c r="G342" s="243"/>
      <c r="H342" s="45" t="s">
        <v>1735</v>
      </c>
      <c r="I342" s="44" t="s">
        <v>1988</v>
      </c>
      <c r="J342" s="44" t="s">
        <v>2509</v>
      </c>
      <c r="K342" s="46">
        <v>157.54</v>
      </c>
    </row>
    <row r="343" spans="1:11" ht="22.5">
      <c r="A343" s="43" t="s">
        <v>2002</v>
      </c>
      <c r="B343" s="43"/>
      <c r="C343" s="44" t="s">
        <v>2510</v>
      </c>
      <c r="D343" s="43" t="s">
        <v>1674</v>
      </c>
      <c r="E343" s="43" t="s">
        <v>2511</v>
      </c>
      <c r="F343" s="243" t="s">
        <v>1912</v>
      </c>
      <c r="G343" s="243"/>
      <c r="H343" s="45" t="s">
        <v>1735</v>
      </c>
      <c r="I343" s="44" t="s">
        <v>1988</v>
      </c>
      <c r="J343" s="44" t="s">
        <v>2512</v>
      </c>
      <c r="K343" s="46">
        <v>59.23</v>
      </c>
    </row>
    <row r="344" spans="1:11" ht="22.5">
      <c r="A344" s="43" t="s">
        <v>2002</v>
      </c>
      <c r="B344" s="43"/>
      <c r="C344" s="44" t="s">
        <v>2513</v>
      </c>
      <c r="D344" s="43" t="s">
        <v>1674</v>
      </c>
      <c r="E344" s="43" t="s">
        <v>2514</v>
      </c>
      <c r="F344" s="243" t="s">
        <v>1912</v>
      </c>
      <c r="G344" s="243"/>
      <c r="H344" s="45" t="s">
        <v>1735</v>
      </c>
      <c r="I344" s="44" t="s">
        <v>2054</v>
      </c>
      <c r="J344" s="44" t="s">
        <v>2515</v>
      </c>
      <c r="K344" s="46">
        <v>48.66</v>
      </c>
    </row>
    <row r="345" spans="1:11" ht="33.75">
      <c r="A345" s="43" t="s">
        <v>2002</v>
      </c>
      <c r="B345" s="43"/>
      <c r="C345" s="44" t="s">
        <v>2516</v>
      </c>
      <c r="D345" s="43" t="s">
        <v>1674</v>
      </c>
      <c r="E345" s="43" t="s">
        <v>2517</v>
      </c>
      <c r="F345" s="243" t="s">
        <v>1912</v>
      </c>
      <c r="G345" s="243"/>
      <c r="H345" s="45" t="s">
        <v>1735</v>
      </c>
      <c r="I345" s="44" t="s">
        <v>1988</v>
      </c>
      <c r="J345" s="44" t="s">
        <v>2518</v>
      </c>
      <c r="K345" s="46">
        <v>692.28</v>
      </c>
    </row>
    <row r="346" spans="1:11">
      <c r="A346" s="47"/>
      <c r="B346" s="47"/>
      <c r="C346" s="47"/>
      <c r="D346" s="47"/>
      <c r="E346" s="47"/>
      <c r="F346" s="44" t="s">
        <v>1989</v>
      </c>
      <c r="G346" s="44" t="s">
        <v>2519</v>
      </c>
      <c r="H346" s="44" t="s">
        <v>1991</v>
      </c>
      <c r="I346" s="44" t="s">
        <v>1990</v>
      </c>
      <c r="J346" s="44" t="s">
        <v>1992</v>
      </c>
      <c r="K346" s="44" t="s">
        <v>2519</v>
      </c>
    </row>
    <row r="347" spans="1:11">
      <c r="A347" s="47"/>
      <c r="B347" s="47"/>
      <c r="C347" s="47"/>
      <c r="D347" s="47"/>
      <c r="E347" s="47"/>
      <c r="F347" s="44" t="s">
        <v>1993</v>
      </c>
      <c r="G347" s="44" t="s">
        <v>2520</v>
      </c>
      <c r="H347" s="242" t="s">
        <v>1995</v>
      </c>
      <c r="I347" s="242"/>
      <c r="J347" s="242" t="s">
        <v>2521</v>
      </c>
      <c r="K347" s="242"/>
    </row>
    <row r="348" spans="1:11" ht="15.75" thickBot="1">
      <c r="A348" s="47"/>
      <c r="B348" s="47"/>
      <c r="C348" s="47"/>
      <c r="D348" s="47"/>
      <c r="E348" s="47"/>
      <c r="F348" s="44" t="s">
        <v>1997</v>
      </c>
      <c r="G348" s="44" t="s">
        <v>1988</v>
      </c>
      <c r="H348" s="247" t="s">
        <v>1998</v>
      </c>
      <c r="I348" s="247"/>
      <c r="J348" s="247" t="s">
        <v>2521</v>
      </c>
      <c r="K348" s="247"/>
    </row>
    <row r="349" spans="1:11" ht="15.75" thickTop="1">
      <c r="A349" s="49"/>
      <c r="B349" s="49"/>
      <c r="C349" s="49"/>
      <c r="D349" s="49"/>
      <c r="E349" s="49"/>
      <c r="F349" s="50"/>
      <c r="G349" s="50"/>
      <c r="H349" s="50"/>
      <c r="I349" s="50"/>
      <c r="J349" s="50"/>
      <c r="K349" s="50"/>
    </row>
    <row r="350" spans="1:11">
      <c r="A350" s="40"/>
      <c r="B350" s="40" t="s">
        <v>1845</v>
      </c>
      <c r="C350" s="41" t="s">
        <v>1713</v>
      </c>
      <c r="D350" s="40" t="s">
        <v>1623</v>
      </c>
      <c r="E350" s="40" t="s">
        <v>1681</v>
      </c>
      <c r="F350" s="246" t="s">
        <v>1745</v>
      </c>
      <c r="G350" s="246"/>
      <c r="H350" s="42" t="s">
        <v>1649</v>
      </c>
      <c r="I350" s="41" t="s">
        <v>1815</v>
      </c>
      <c r="J350" s="41" t="s">
        <v>1958</v>
      </c>
      <c r="K350" s="41" t="s">
        <v>1748</v>
      </c>
    </row>
    <row r="351" spans="1:11" ht="22.5">
      <c r="A351" s="43" t="s">
        <v>1981</v>
      </c>
      <c r="B351" s="43" t="s">
        <v>2522</v>
      </c>
      <c r="C351" s="44" t="s">
        <v>2523</v>
      </c>
      <c r="D351" s="43" t="s">
        <v>1674</v>
      </c>
      <c r="E351" s="43" t="s">
        <v>1909</v>
      </c>
      <c r="F351" s="243" t="s">
        <v>1912</v>
      </c>
      <c r="G351" s="243"/>
      <c r="H351" s="45" t="s">
        <v>1643</v>
      </c>
      <c r="I351" s="44">
        <v>1</v>
      </c>
      <c r="J351" s="44" t="s">
        <v>2524</v>
      </c>
      <c r="K351" s="44" t="s">
        <v>2524</v>
      </c>
    </row>
    <row r="352" spans="1:11" ht="22.5">
      <c r="A352" s="43" t="s">
        <v>2002</v>
      </c>
      <c r="B352" s="43"/>
      <c r="C352" s="44" t="s">
        <v>2053</v>
      </c>
      <c r="D352" s="43" t="s">
        <v>1674</v>
      </c>
      <c r="E352" s="43" t="s">
        <v>1727</v>
      </c>
      <c r="F352" s="243" t="s">
        <v>1670</v>
      </c>
      <c r="G352" s="243"/>
      <c r="H352" s="45" t="s">
        <v>1582</v>
      </c>
      <c r="I352" s="44" t="s">
        <v>2525</v>
      </c>
      <c r="J352" s="44" t="s">
        <v>2055</v>
      </c>
      <c r="K352" s="46">
        <v>20.76</v>
      </c>
    </row>
    <row r="353" spans="1:11" ht="22.5">
      <c r="A353" s="43" t="s">
        <v>2002</v>
      </c>
      <c r="B353" s="43"/>
      <c r="C353" s="44" t="s">
        <v>2526</v>
      </c>
      <c r="D353" s="43" t="s">
        <v>1674</v>
      </c>
      <c r="E353" s="43" t="s">
        <v>2527</v>
      </c>
      <c r="F353" s="243" t="s">
        <v>1670</v>
      </c>
      <c r="G353" s="243"/>
      <c r="H353" s="45" t="s">
        <v>1644</v>
      </c>
      <c r="I353" s="44" t="s">
        <v>2528</v>
      </c>
      <c r="J353" s="44" t="s">
        <v>2529</v>
      </c>
      <c r="K353" s="46">
        <v>1.35</v>
      </c>
    </row>
    <row r="354" spans="1:11" ht="22.5">
      <c r="A354" s="43" t="s">
        <v>2002</v>
      </c>
      <c r="B354" s="43"/>
      <c r="C354" s="44" t="s">
        <v>2530</v>
      </c>
      <c r="D354" s="43" t="s">
        <v>1674</v>
      </c>
      <c r="E354" s="43" t="s">
        <v>1890</v>
      </c>
      <c r="F354" s="243" t="s">
        <v>1670</v>
      </c>
      <c r="G354" s="243"/>
      <c r="H354" s="45" t="s">
        <v>1582</v>
      </c>
      <c r="I354" s="44" t="s">
        <v>2480</v>
      </c>
      <c r="J354" s="44" t="s">
        <v>2058</v>
      </c>
      <c r="K354" s="46">
        <v>23.86</v>
      </c>
    </row>
    <row r="355" spans="1:11" ht="33.75">
      <c r="A355" s="43" t="s">
        <v>1985</v>
      </c>
      <c r="B355" s="43"/>
      <c r="C355" s="44" t="s">
        <v>2531</v>
      </c>
      <c r="D355" s="43" t="s">
        <v>1674</v>
      </c>
      <c r="E355" s="43" t="s">
        <v>2532</v>
      </c>
      <c r="F355" s="243" t="s">
        <v>1910</v>
      </c>
      <c r="G355" s="243"/>
      <c r="H355" s="45" t="s">
        <v>2073</v>
      </c>
      <c r="I355" s="44" t="s">
        <v>2533</v>
      </c>
      <c r="J355" s="44" t="s">
        <v>2534</v>
      </c>
      <c r="K355" s="46">
        <v>218.82</v>
      </c>
    </row>
    <row r="356" spans="1:11" ht="33.75">
      <c r="A356" s="43" t="s">
        <v>1985</v>
      </c>
      <c r="B356" s="43"/>
      <c r="C356" s="44" t="s">
        <v>2535</v>
      </c>
      <c r="D356" s="43" t="s">
        <v>1674</v>
      </c>
      <c r="E356" s="43" t="s">
        <v>2536</v>
      </c>
      <c r="F356" s="243" t="s">
        <v>1910</v>
      </c>
      <c r="G356" s="243"/>
      <c r="H356" s="45" t="s">
        <v>1586</v>
      </c>
      <c r="I356" s="44" t="s">
        <v>2054</v>
      </c>
      <c r="J356" s="44" t="s">
        <v>2537</v>
      </c>
      <c r="K356" s="46">
        <v>13.72</v>
      </c>
    </row>
    <row r="357" spans="1:11">
      <c r="A357" s="47"/>
      <c r="B357" s="47"/>
      <c r="C357" s="47"/>
      <c r="D357" s="47"/>
      <c r="E357" s="47"/>
      <c r="F357" s="44" t="s">
        <v>1989</v>
      </c>
      <c r="G357" s="44" t="s">
        <v>2538</v>
      </c>
      <c r="H357" s="44" t="s">
        <v>1991</v>
      </c>
      <c r="I357" s="44" t="s">
        <v>1990</v>
      </c>
      <c r="J357" s="44" t="s">
        <v>1992</v>
      </c>
      <c r="K357" s="44" t="s">
        <v>2538</v>
      </c>
    </row>
    <row r="358" spans="1:11">
      <c r="A358" s="47"/>
      <c r="B358" s="47"/>
      <c r="C358" s="47"/>
      <c r="D358" s="47"/>
      <c r="E358" s="47"/>
      <c r="F358" s="44" t="s">
        <v>1993</v>
      </c>
      <c r="G358" s="44" t="s">
        <v>2539</v>
      </c>
      <c r="H358" s="242" t="s">
        <v>1995</v>
      </c>
      <c r="I358" s="242"/>
      <c r="J358" s="242" t="s">
        <v>2540</v>
      </c>
      <c r="K358" s="242"/>
    </row>
    <row r="359" spans="1:11" ht="15.75" thickBot="1">
      <c r="A359" s="47"/>
      <c r="B359" s="47"/>
      <c r="C359" s="47"/>
      <c r="D359" s="47"/>
      <c r="E359" s="47"/>
      <c r="F359" s="44" t="s">
        <v>1997</v>
      </c>
      <c r="G359" s="44" t="s">
        <v>2541</v>
      </c>
      <c r="H359" s="247" t="s">
        <v>1998</v>
      </c>
      <c r="I359" s="247"/>
      <c r="J359" s="247" t="s">
        <v>2542</v>
      </c>
      <c r="K359" s="247"/>
    </row>
    <row r="360" spans="1:11" ht="15.75" thickTop="1">
      <c r="A360" s="49"/>
      <c r="B360" s="49"/>
      <c r="C360" s="49"/>
      <c r="D360" s="49"/>
      <c r="E360" s="49"/>
      <c r="F360" s="50"/>
      <c r="G360" s="50"/>
      <c r="H360" s="50"/>
      <c r="I360" s="50"/>
      <c r="J360" s="50"/>
      <c r="K360" s="50"/>
    </row>
    <row r="361" spans="1:11">
      <c r="A361" s="40"/>
      <c r="B361" s="40" t="s">
        <v>1845</v>
      </c>
      <c r="C361" s="41" t="s">
        <v>1713</v>
      </c>
      <c r="D361" s="40" t="s">
        <v>1623</v>
      </c>
      <c r="E361" s="40" t="s">
        <v>1681</v>
      </c>
      <c r="F361" s="246" t="s">
        <v>1745</v>
      </c>
      <c r="G361" s="246"/>
      <c r="H361" s="42" t="s">
        <v>1649</v>
      </c>
      <c r="I361" s="41" t="s">
        <v>1815</v>
      </c>
      <c r="J361" s="41" t="s">
        <v>1958</v>
      </c>
      <c r="K361" s="41" t="s">
        <v>1748</v>
      </c>
    </row>
    <row r="362" spans="1:11" ht="22.5">
      <c r="A362" s="43" t="s">
        <v>1981</v>
      </c>
      <c r="B362" s="43" t="s">
        <v>2543</v>
      </c>
      <c r="C362" s="44" t="s">
        <v>2544</v>
      </c>
      <c r="D362" s="43" t="s">
        <v>1646</v>
      </c>
      <c r="E362" s="43" t="s">
        <v>1580</v>
      </c>
      <c r="F362" s="243" t="s">
        <v>1912</v>
      </c>
      <c r="G362" s="243"/>
      <c r="H362" s="45" t="s">
        <v>1643</v>
      </c>
      <c r="I362" s="44">
        <v>1</v>
      </c>
      <c r="J362" s="44" t="s">
        <v>2545</v>
      </c>
      <c r="K362" s="44" t="s">
        <v>2545</v>
      </c>
    </row>
    <row r="363" spans="1:11" ht="22.5">
      <c r="A363" s="43" t="s">
        <v>2002</v>
      </c>
      <c r="B363" s="43"/>
      <c r="C363" s="44" t="s">
        <v>2546</v>
      </c>
      <c r="D363" s="43" t="s">
        <v>1674</v>
      </c>
      <c r="E363" s="43" t="s">
        <v>2547</v>
      </c>
      <c r="F363" s="243" t="s">
        <v>1670</v>
      </c>
      <c r="G363" s="243"/>
      <c r="H363" s="45" t="s">
        <v>1582</v>
      </c>
      <c r="I363" s="44" t="s">
        <v>2548</v>
      </c>
      <c r="J363" s="44" t="s">
        <v>2549</v>
      </c>
      <c r="K363" s="46">
        <v>88.02</v>
      </c>
    </row>
    <row r="364" spans="1:11" ht="22.5">
      <c r="A364" s="43" t="s">
        <v>2002</v>
      </c>
      <c r="B364" s="43"/>
      <c r="C364" s="44" t="s">
        <v>2478</v>
      </c>
      <c r="D364" s="43" t="s">
        <v>1674</v>
      </c>
      <c r="E364" s="43" t="s">
        <v>2479</v>
      </c>
      <c r="F364" s="243" t="s">
        <v>1670</v>
      </c>
      <c r="G364" s="243"/>
      <c r="H364" s="45" t="s">
        <v>1582</v>
      </c>
      <c r="I364" s="44" t="s">
        <v>2550</v>
      </c>
      <c r="J364" s="44" t="s">
        <v>2481</v>
      </c>
      <c r="K364" s="46">
        <v>135.12</v>
      </c>
    </row>
    <row r="365" spans="1:11" ht="33.75">
      <c r="A365" s="43" t="s">
        <v>1985</v>
      </c>
      <c r="B365" s="43"/>
      <c r="C365" s="44" t="s">
        <v>2551</v>
      </c>
      <c r="D365" s="43" t="s">
        <v>1646</v>
      </c>
      <c r="E365" s="43" t="s">
        <v>2552</v>
      </c>
      <c r="F365" s="243" t="s">
        <v>1910</v>
      </c>
      <c r="G365" s="243"/>
      <c r="H365" s="45" t="s">
        <v>2073</v>
      </c>
      <c r="I365" s="44" t="s">
        <v>2553</v>
      </c>
      <c r="J365" s="44" t="s">
        <v>2554</v>
      </c>
      <c r="K365" s="46">
        <v>3.88</v>
      </c>
    </row>
    <row r="366" spans="1:11" ht="33.75">
      <c r="A366" s="43" t="s">
        <v>1985</v>
      </c>
      <c r="B366" s="43"/>
      <c r="C366" s="44" t="s">
        <v>2555</v>
      </c>
      <c r="D366" s="43" t="s">
        <v>1646</v>
      </c>
      <c r="E366" s="43" t="s">
        <v>2556</v>
      </c>
      <c r="F366" s="243" t="s">
        <v>1910</v>
      </c>
      <c r="G366" s="243"/>
      <c r="H366" s="45" t="s">
        <v>1643</v>
      </c>
      <c r="I366" s="44" t="s">
        <v>2557</v>
      </c>
      <c r="J366" s="44" t="s">
        <v>2558</v>
      </c>
      <c r="K366" s="46">
        <v>47.52</v>
      </c>
    </row>
    <row r="367" spans="1:11" ht="33.75">
      <c r="A367" s="43" t="s">
        <v>1985</v>
      </c>
      <c r="B367" s="43"/>
      <c r="C367" s="44" t="s">
        <v>2559</v>
      </c>
      <c r="D367" s="43" t="s">
        <v>1646</v>
      </c>
      <c r="E367" s="43" t="s">
        <v>2560</v>
      </c>
      <c r="F367" s="243" t="s">
        <v>1910</v>
      </c>
      <c r="G367" s="243"/>
      <c r="H367" s="45" t="s">
        <v>1735</v>
      </c>
      <c r="I367" s="44" t="s">
        <v>2561</v>
      </c>
      <c r="J367" s="44" t="s">
        <v>2562</v>
      </c>
      <c r="K367" s="46">
        <v>126</v>
      </c>
    </row>
    <row r="368" spans="1:11">
      <c r="A368" s="47"/>
      <c r="B368" s="47"/>
      <c r="C368" s="47"/>
      <c r="D368" s="47"/>
      <c r="E368" s="47"/>
      <c r="F368" s="47" t="s">
        <v>1989</v>
      </c>
      <c r="G368" s="47" t="s">
        <v>2563</v>
      </c>
      <c r="H368" s="47" t="s">
        <v>1991</v>
      </c>
      <c r="I368" s="47" t="s">
        <v>1990</v>
      </c>
      <c r="J368" s="47" t="s">
        <v>1992</v>
      </c>
      <c r="K368" s="47" t="s">
        <v>2563</v>
      </c>
    </row>
    <row r="369" spans="1:11">
      <c r="A369" s="47"/>
      <c r="B369" s="47"/>
      <c r="C369" s="47"/>
      <c r="D369" s="47"/>
      <c r="E369" s="47"/>
      <c r="F369" s="47" t="s">
        <v>1993</v>
      </c>
      <c r="G369" s="47" t="s">
        <v>2564</v>
      </c>
      <c r="H369" s="248" t="s">
        <v>1995</v>
      </c>
      <c r="I369" s="248"/>
      <c r="J369" s="248" t="s">
        <v>2565</v>
      </c>
      <c r="K369" s="248"/>
    </row>
    <row r="370" spans="1:11" ht="15.75" thickBot="1">
      <c r="A370" s="47"/>
      <c r="B370" s="47"/>
      <c r="C370" s="47"/>
      <c r="D370" s="47"/>
      <c r="E370" s="47"/>
      <c r="F370" s="47" t="s">
        <v>1997</v>
      </c>
      <c r="G370" s="47" t="s">
        <v>2566</v>
      </c>
      <c r="H370" s="249" t="s">
        <v>1998</v>
      </c>
      <c r="I370" s="249"/>
      <c r="J370" s="249" t="s">
        <v>2567</v>
      </c>
      <c r="K370" s="249"/>
    </row>
    <row r="371" spans="1:11" ht="15.75" thickTop="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</row>
    <row r="372" spans="1:11">
      <c r="A372" s="38" t="s">
        <v>1978</v>
      </c>
      <c r="B372" s="38" t="s">
        <v>2568</v>
      </c>
      <c r="C372" s="39"/>
      <c r="D372" s="38"/>
      <c r="E372" s="38" t="s">
        <v>1803</v>
      </c>
      <c r="F372" s="244"/>
      <c r="G372" s="245"/>
      <c r="H372" s="39"/>
      <c r="I372" s="39"/>
      <c r="J372" s="39"/>
      <c r="K372" s="39" t="s">
        <v>2569</v>
      </c>
    </row>
    <row r="373" spans="1:11">
      <c r="A373" s="40"/>
      <c r="B373" s="40" t="s">
        <v>1845</v>
      </c>
      <c r="C373" s="41" t="s">
        <v>1713</v>
      </c>
      <c r="D373" s="40" t="s">
        <v>1623</v>
      </c>
      <c r="E373" s="40" t="s">
        <v>1681</v>
      </c>
      <c r="F373" s="246" t="s">
        <v>1745</v>
      </c>
      <c r="G373" s="246"/>
      <c r="H373" s="42" t="s">
        <v>1649</v>
      </c>
      <c r="I373" s="41" t="s">
        <v>1815</v>
      </c>
      <c r="J373" s="41" t="s">
        <v>1958</v>
      </c>
      <c r="K373" s="41" t="s">
        <v>1748</v>
      </c>
    </row>
    <row r="374" spans="1:11" ht="22.5">
      <c r="A374" s="43" t="s">
        <v>2156</v>
      </c>
      <c r="B374" s="43" t="s">
        <v>2570</v>
      </c>
      <c r="C374" s="44" t="s">
        <v>2571</v>
      </c>
      <c r="D374" s="43" t="s">
        <v>1577</v>
      </c>
      <c r="E374" s="43" t="s">
        <v>1887</v>
      </c>
      <c r="F374" s="243" t="s">
        <v>1910</v>
      </c>
      <c r="G374" s="250"/>
      <c r="H374" s="44" t="s">
        <v>1643</v>
      </c>
      <c r="I374" s="44" t="s">
        <v>2159</v>
      </c>
      <c r="J374" s="44" t="s">
        <v>2572</v>
      </c>
      <c r="K374" s="44" t="s">
        <v>2572</v>
      </c>
    </row>
    <row r="375" spans="1:11">
      <c r="A375" s="47"/>
      <c r="B375" s="47"/>
      <c r="C375" s="47"/>
      <c r="D375" s="47"/>
      <c r="E375" s="47"/>
      <c r="F375" s="44" t="s">
        <v>1989</v>
      </c>
      <c r="G375" s="44" t="s">
        <v>1990</v>
      </c>
      <c r="H375" s="44" t="s">
        <v>1991</v>
      </c>
      <c r="I375" s="44" t="s">
        <v>1990</v>
      </c>
      <c r="J375" s="44" t="s">
        <v>1992</v>
      </c>
      <c r="K375" s="44" t="s">
        <v>1990</v>
      </c>
    </row>
    <row r="376" spans="1:11">
      <c r="A376" s="47"/>
      <c r="B376" s="47"/>
      <c r="C376" s="47"/>
      <c r="D376" s="47"/>
      <c r="E376" s="47"/>
      <c r="F376" s="44" t="s">
        <v>1993</v>
      </c>
      <c r="G376" s="44" t="s">
        <v>2573</v>
      </c>
      <c r="H376" s="242" t="s">
        <v>1995</v>
      </c>
      <c r="I376" s="242"/>
      <c r="J376" s="242" t="s">
        <v>2574</v>
      </c>
      <c r="K376" s="242"/>
    </row>
    <row r="377" spans="1:11" ht="15.75" thickBot="1">
      <c r="A377" s="47"/>
      <c r="B377" s="47"/>
      <c r="C377" s="47"/>
      <c r="D377" s="47"/>
      <c r="E377" s="47"/>
      <c r="F377" s="44" t="s">
        <v>1997</v>
      </c>
      <c r="G377" s="44" t="s">
        <v>2575</v>
      </c>
      <c r="H377" s="247" t="s">
        <v>1998</v>
      </c>
      <c r="I377" s="247"/>
      <c r="J377" s="247" t="s">
        <v>2576</v>
      </c>
      <c r="K377" s="247"/>
    </row>
    <row r="378" spans="1:11" ht="15.75" thickTop="1">
      <c r="A378" s="49"/>
      <c r="B378" s="49"/>
      <c r="C378" s="49"/>
      <c r="D378" s="49"/>
      <c r="E378" s="49"/>
      <c r="F378" s="50"/>
      <c r="G378" s="50"/>
      <c r="H378" s="50"/>
      <c r="I378" s="50"/>
      <c r="J378" s="50"/>
      <c r="K378" s="50"/>
    </row>
    <row r="379" spans="1:11">
      <c r="A379" s="40"/>
      <c r="B379" s="40" t="s">
        <v>1845</v>
      </c>
      <c r="C379" s="41" t="s">
        <v>1713</v>
      </c>
      <c r="D379" s="40" t="s">
        <v>1623</v>
      </c>
      <c r="E379" s="40" t="s">
        <v>1681</v>
      </c>
      <c r="F379" s="246" t="s">
        <v>1745</v>
      </c>
      <c r="G379" s="246"/>
      <c r="H379" s="42" t="s">
        <v>1649</v>
      </c>
      <c r="I379" s="41" t="s">
        <v>1815</v>
      </c>
      <c r="J379" s="41" t="s">
        <v>1958</v>
      </c>
      <c r="K379" s="41" t="s">
        <v>1748</v>
      </c>
    </row>
    <row r="380" spans="1:11" ht="22.5">
      <c r="A380" s="43" t="s">
        <v>2156</v>
      </c>
      <c r="B380" s="43" t="s">
        <v>2577</v>
      </c>
      <c r="C380" s="44" t="s">
        <v>2578</v>
      </c>
      <c r="D380" s="43" t="s">
        <v>1577</v>
      </c>
      <c r="E380" s="43" t="s">
        <v>1937</v>
      </c>
      <c r="F380" s="243" t="s">
        <v>1910</v>
      </c>
      <c r="G380" s="250"/>
      <c r="H380" s="44" t="s">
        <v>1735</v>
      </c>
      <c r="I380" s="44" t="s">
        <v>2159</v>
      </c>
      <c r="J380" s="44" t="s">
        <v>2579</v>
      </c>
      <c r="K380" s="44" t="s">
        <v>2579</v>
      </c>
    </row>
    <row r="381" spans="1:11">
      <c r="A381" s="47"/>
      <c r="B381" s="47"/>
      <c r="C381" s="47"/>
      <c r="D381" s="47"/>
      <c r="E381" s="47"/>
      <c r="F381" s="44" t="s">
        <v>1989</v>
      </c>
      <c r="G381" s="44" t="s">
        <v>1990</v>
      </c>
      <c r="H381" s="44" t="s">
        <v>1991</v>
      </c>
      <c r="I381" s="44" t="s">
        <v>1990</v>
      </c>
      <c r="J381" s="44" t="s">
        <v>1992</v>
      </c>
      <c r="K381" s="44" t="s">
        <v>1990</v>
      </c>
    </row>
    <row r="382" spans="1:11">
      <c r="A382" s="47"/>
      <c r="B382" s="47"/>
      <c r="C382" s="47"/>
      <c r="D382" s="47"/>
      <c r="E382" s="47"/>
      <c r="F382" s="44" t="s">
        <v>1993</v>
      </c>
      <c r="G382" s="44" t="s">
        <v>2580</v>
      </c>
      <c r="H382" s="242" t="s">
        <v>1995</v>
      </c>
      <c r="I382" s="242"/>
      <c r="J382" s="242" t="s">
        <v>2581</v>
      </c>
      <c r="K382" s="242"/>
    </row>
    <row r="383" spans="1:11" ht="15.75" thickBot="1">
      <c r="A383" s="47"/>
      <c r="B383" s="47"/>
      <c r="C383" s="47"/>
      <c r="D383" s="47"/>
      <c r="E383" s="47"/>
      <c r="F383" s="44" t="s">
        <v>1997</v>
      </c>
      <c r="G383" s="44" t="s">
        <v>2222</v>
      </c>
      <c r="H383" s="247" t="s">
        <v>1998</v>
      </c>
      <c r="I383" s="247"/>
      <c r="J383" s="247" t="s">
        <v>2582</v>
      </c>
      <c r="K383" s="247"/>
    </row>
    <row r="384" spans="1:11" ht="15.75" thickTop="1">
      <c r="A384" s="49"/>
      <c r="B384" s="49"/>
      <c r="C384" s="49"/>
      <c r="D384" s="49"/>
      <c r="E384" s="49"/>
      <c r="F384" s="50"/>
      <c r="G384" s="50"/>
      <c r="H384" s="50"/>
      <c r="I384" s="50"/>
      <c r="J384" s="50"/>
      <c r="K384" s="50"/>
    </row>
    <row r="385" spans="1:11">
      <c r="A385" s="40"/>
      <c r="B385" s="40" t="s">
        <v>1845</v>
      </c>
      <c r="C385" s="41" t="s">
        <v>1713</v>
      </c>
      <c r="D385" s="40" t="s">
        <v>1623</v>
      </c>
      <c r="E385" s="40" t="s">
        <v>1681</v>
      </c>
      <c r="F385" s="246" t="s">
        <v>1745</v>
      </c>
      <c r="G385" s="246"/>
      <c r="H385" s="42" t="s">
        <v>1649</v>
      </c>
      <c r="I385" s="41" t="s">
        <v>1815</v>
      </c>
      <c r="J385" s="41" t="s">
        <v>1958</v>
      </c>
      <c r="K385" s="41" t="s">
        <v>1748</v>
      </c>
    </row>
    <row r="386" spans="1:11" ht="22.5">
      <c r="A386" s="43" t="s">
        <v>2156</v>
      </c>
      <c r="B386" s="43" t="s">
        <v>2583</v>
      </c>
      <c r="C386" s="44" t="s">
        <v>2584</v>
      </c>
      <c r="D386" s="43" t="s">
        <v>1577</v>
      </c>
      <c r="E386" s="43" t="s">
        <v>1659</v>
      </c>
      <c r="F386" s="243" t="s">
        <v>1910</v>
      </c>
      <c r="G386" s="250"/>
      <c r="H386" s="44" t="s">
        <v>1735</v>
      </c>
      <c r="I386" s="44" t="s">
        <v>2159</v>
      </c>
      <c r="J386" s="44" t="s">
        <v>2585</v>
      </c>
      <c r="K386" s="44" t="s">
        <v>2585</v>
      </c>
    </row>
    <row r="387" spans="1:11">
      <c r="A387" s="47"/>
      <c r="B387" s="47"/>
      <c r="C387" s="47"/>
      <c r="D387" s="47"/>
      <c r="E387" s="47"/>
      <c r="F387" s="44" t="s">
        <v>1989</v>
      </c>
      <c r="G387" s="44" t="s">
        <v>1990</v>
      </c>
      <c r="H387" s="44" t="s">
        <v>1991</v>
      </c>
      <c r="I387" s="44" t="s">
        <v>1990</v>
      </c>
      <c r="J387" s="44" t="s">
        <v>1992</v>
      </c>
      <c r="K387" s="44" t="s">
        <v>1990</v>
      </c>
    </row>
    <row r="388" spans="1:11">
      <c r="A388" s="47"/>
      <c r="B388" s="47"/>
      <c r="C388" s="47"/>
      <c r="D388" s="47"/>
      <c r="E388" s="47"/>
      <c r="F388" s="44" t="s">
        <v>1993</v>
      </c>
      <c r="G388" s="44" t="s">
        <v>2586</v>
      </c>
      <c r="H388" s="242" t="s">
        <v>1995</v>
      </c>
      <c r="I388" s="242"/>
      <c r="J388" s="242" t="s">
        <v>2587</v>
      </c>
      <c r="K388" s="242"/>
    </row>
    <row r="389" spans="1:11" ht="15.75" thickBot="1">
      <c r="A389" s="47"/>
      <c r="B389" s="47"/>
      <c r="C389" s="47"/>
      <c r="D389" s="47"/>
      <c r="E389" s="47"/>
      <c r="F389" s="44" t="s">
        <v>1997</v>
      </c>
      <c r="G389" s="44" t="s">
        <v>2588</v>
      </c>
      <c r="H389" s="247" t="s">
        <v>1998</v>
      </c>
      <c r="I389" s="247"/>
      <c r="J389" s="247" t="s">
        <v>2589</v>
      </c>
      <c r="K389" s="247"/>
    </row>
    <row r="390" spans="1:11" ht="15.75" thickTop="1">
      <c r="A390" s="49"/>
      <c r="B390" s="49"/>
      <c r="C390" s="49"/>
      <c r="D390" s="49"/>
      <c r="E390" s="49"/>
      <c r="F390" s="50"/>
      <c r="G390" s="50"/>
      <c r="H390" s="50"/>
      <c r="I390" s="50"/>
      <c r="J390" s="50"/>
      <c r="K390" s="50"/>
    </row>
    <row r="391" spans="1:11">
      <c r="A391" s="40"/>
      <c r="B391" s="40" t="s">
        <v>1845</v>
      </c>
      <c r="C391" s="41" t="s">
        <v>1713</v>
      </c>
      <c r="D391" s="40" t="s">
        <v>1623</v>
      </c>
      <c r="E391" s="40" t="s">
        <v>1681</v>
      </c>
      <c r="F391" s="246" t="s">
        <v>1745</v>
      </c>
      <c r="G391" s="246"/>
      <c r="H391" s="42" t="s">
        <v>1649</v>
      </c>
      <c r="I391" s="41" t="s">
        <v>1815</v>
      </c>
      <c r="J391" s="41" t="s">
        <v>1958</v>
      </c>
      <c r="K391" s="41" t="s">
        <v>1748</v>
      </c>
    </row>
    <row r="392" spans="1:11" ht="22.5">
      <c r="A392" s="43" t="s">
        <v>1981</v>
      </c>
      <c r="B392" s="43" t="s">
        <v>2590</v>
      </c>
      <c r="C392" s="44" t="s">
        <v>2591</v>
      </c>
      <c r="D392" s="43" t="s">
        <v>1674</v>
      </c>
      <c r="E392" s="43" t="s">
        <v>1746</v>
      </c>
      <c r="F392" s="243" t="s">
        <v>1670</v>
      </c>
      <c r="G392" s="243"/>
      <c r="H392" s="45" t="s">
        <v>1582</v>
      </c>
      <c r="I392" s="44">
        <v>1</v>
      </c>
      <c r="J392" s="44" t="s">
        <v>2592</v>
      </c>
      <c r="K392" s="44" t="s">
        <v>2592</v>
      </c>
    </row>
    <row r="393" spans="1:11" ht="22.5">
      <c r="A393" s="43" t="s">
        <v>2002</v>
      </c>
      <c r="B393" s="43"/>
      <c r="C393" s="44" t="s">
        <v>2394</v>
      </c>
      <c r="D393" s="43" t="s">
        <v>1674</v>
      </c>
      <c r="E393" s="43" t="s">
        <v>2395</v>
      </c>
      <c r="F393" s="243" t="s">
        <v>1670</v>
      </c>
      <c r="G393" s="243"/>
      <c r="H393" s="45" t="s">
        <v>1582</v>
      </c>
      <c r="I393" s="44" t="s">
        <v>1988</v>
      </c>
      <c r="J393" s="44" t="s">
        <v>2396</v>
      </c>
      <c r="K393" s="46">
        <v>0.41</v>
      </c>
    </row>
    <row r="394" spans="1:11" ht="22.5">
      <c r="A394" s="43" t="s">
        <v>2002</v>
      </c>
      <c r="B394" s="43"/>
      <c r="C394" s="44" t="s">
        <v>2397</v>
      </c>
      <c r="D394" s="43" t="s">
        <v>1674</v>
      </c>
      <c r="E394" s="43" t="s">
        <v>2398</v>
      </c>
      <c r="F394" s="243" t="s">
        <v>1670</v>
      </c>
      <c r="G394" s="243"/>
      <c r="H394" s="45" t="s">
        <v>1582</v>
      </c>
      <c r="I394" s="44" t="s">
        <v>1988</v>
      </c>
      <c r="J394" s="44" t="s">
        <v>2399</v>
      </c>
      <c r="K394" s="46">
        <v>0.75</v>
      </c>
    </row>
    <row r="395" spans="1:11" ht="22.5">
      <c r="A395" s="43" t="s">
        <v>2002</v>
      </c>
      <c r="B395" s="43"/>
      <c r="C395" s="44" t="s">
        <v>2593</v>
      </c>
      <c r="D395" s="43" t="s">
        <v>1674</v>
      </c>
      <c r="E395" s="43" t="s">
        <v>2594</v>
      </c>
      <c r="F395" s="243" t="s">
        <v>1670</v>
      </c>
      <c r="G395" s="243"/>
      <c r="H395" s="45" t="s">
        <v>1582</v>
      </c>
      <c r="I395" s="44" t="s">
        <v>1988</v>
      </c>
      <c r="J395" s="44" t="s">
        <v>2262</v>
      </c>
      <c r="K395" s="46">
        <v>0.12</v>
      </c>
    </row>
    <row r="396" spans="1:11" ht="33.75">
      <c r="A396" s="43" t="s">
        <v>1985</v>
      </c>
      <c r="B396" s="43"/>
      <c r="C396" s="44" t="s">
        <v>2403</v>
      </c>
      <c r="D396" s="43" t="s">
        <v>1674</v>
      </c>
      <c r="E396" s="43" t="s">
        <v>2404</v>
      </c>
      <c r="F396" s="243" t="s">
        <v>2329</v>
      </c>
      <c r="G396" s="243"/>
      <c r="H396" s="45" t="s">
        <v>1582</v>
      </c>
      <c r="I396" s="44" t="s">
        <v>1988</v>
      </c>
      <c r="J396" s="44" t="s">
        <v>2405</v>
      </c>
      <c r="K396" s="46">
        <v>1.79</v>
      </c>
    </row>
    <row r="397" spans="1:11" ht="33.75">
      <c r="A397" s="43" t="s">
        <v>1985</v>
      </c>
      <c r="B397" s="43"/>
      <c r="C397" s="44" t="s">
        <v>2409</v>
      </c>
      <c r="D397" s="43" t="s">
        <v>1674</v>
      </c>
      <c r="E397" s="43" t="s">
        <v>2410</v>
      </c>
      <c r="F397" s="243" t="s">
        <v>2329</v>
      </c>
      <c r="G397" s="243"/>
      <c r="H397" s="45" t="s">
        <v>1582</v>
      </c>
      <c r="I397" s="44" t="s">
        <v>1988</v>
      </c>
      <c r="J397" s="44" t="s">
        <v>2411</v>
      </c>
      <c r="K397" s="46">
        <v>0.37</v>
      </c>
    </row>
    <row r="398" spans="1:11" ht="33.75">
      <c r="A398" s="43" t="s">
        <v>1985</v>
      </c>
      <c r="B398" s="43"/>
      <c r="C398" s="44" t="s">
        <v>2595</v>
      </c>
      <c r="D398" s="43" t="s">
        <v>1674</v>
      </c>
      <c r="E398" s="43" t="s">
        <v>2596</v>
      </c>
      <c r="F398" s="243" t="s">
        <v>2012</v>
      </c>
      <c r="G398" s="243"/>
      <c r="H398" s="45" t="s">
        <v>1582</v>
      </c>
      <c r="I398" s="44" t="s">
        <v>1988</v>
      </c>
      <c r="J398" s="44" t="s">
        <v>2597</v>
      </c>
      <c r="K398" s="46">
        <v>13.82</v>
      </c>
    </row>
    <row r="399" spans="1:11" ht="33.75">
      <c r="A399" s="43" t="s">
        <v>1985</v>
      </c>
      <c r="B399" s="43"/>
      <c r="C399" s="44" t="s">
        <v>2412</v>
      </c>
      <c r="D399" s="43" t="s">
        <v>1674</v>
      </c>
      <c r="E399" s="43" t="s">
        <v>2413</v>
      </c>
      <c r="F399" s="243" t="s">
        <v>1987</v>
      </c>
      <c r="G399" s="243"/>
      <c r="H399" s="45" t="s">
        <v>1582</v>
      </c>
      <c r="I399" s="44" t="s">
        <v>1988</v>
      </c>
      <c r="J399" s="44" t="s">
        <v>2414</v>
      </c>
      <c r="K399" s="46">
        <v>0.02</v>
      </c>
    </row>
    <row r="400" spans="1:11" ht="33.75">
      <c r="A400" s="43" t="s">
        <v>1985</v>
      </c>
      <c r="B400" s="43"/>
      <c r="C400" s="44" t="s">
        <v>2415</v>
      </c>
      <c r="D400" s="43" t="s">
        <v>1674</v>
      </c>
      <c r="E400" s="43" t="s">
        <v>2416</v>
      </c>
      <c r="F400" s="243" t="s">
        <v>2417</v>
      </c>
      <c r="G400" s="243"/>
      <c r="H400" s="45" t="s">
        <v>1582</v>
      </c>
      <c r="I400" s="44" t="s">
        <v>1988</v>
      </c>
      <c r="J400" s="44" t="s">
        <v>2418</v>
      </c>
      <c r="K400" s="46">
        <v>0.8</v>
      </c>
    </row>
    <row r="401" spans="1:11">
      <c r="A401" s="51"/>
      <c r="B401" s="51"/>
      <c r="C401" s="51"/>
      <c r="D401" s="51"/>
      <c r="E401" s="51"/>
      <c r="F401" s="44" t="s">
        <v>1989</v>
      </c>
      <c r="G401" s="44" t="s">
        <v>2598</v>
      </c>
      <c r="H401" s="44" t="s">
        <v>1991</v>
      </c>
      <c r="I401" s="44" t="s">
        <v>1990</v>
      </c>
      <c r="J401" s="44" t="s">
        <v>1992</v>
      </c>
      <c r="K401" s="44" t="s">
        <v>2598</v>
      </c>
    </row>
    <row r="402" spans="1:11">
      <c r="A402" s="51"/>
      <c r="B402" s="51"/>
      <c r="C402" s="51"/>
      <c r="D402" s="51"/>
      <c r="E402" s="51"/>
      <c r="F402" s="44" t="s">
        <v>1993</v>
      </c>
      <c r="G402" s="44" t="s">
        <v>2599</v>
      </c>
      <c r="H402" s="242" t="s">
        <v>1995</v>
      </c>
      <c r="I402" s="242"/>
      <c r="J402" s="242" t="s">
        <v>2600</v>
      </c>
      <c r="K402" s="242"/>
    </row>
    <row r="403" spans="1:11" ht="15.75" thickBot="1">
      <c r="A403" s="47"/>
      <c r="B403" s="47"/>
      <c r="C403" s="47"/>
      <c r="D403" s="47"/>
      <c r="E403" s="47"/>
      <c r="F403" s="44" t="s">
        <v>1997</v>
      </c>
      <c r="G403" s="44" t="s">
        <v>2601</v>
      </c>
      <c r="H403" s="247" t="s">
        <v>1998</v>
      </c>
      <c r="I403" s="247"/>
      <c r="J403" s="247" t="s">
        <v>2602</v>
      </c>
      <c r="K403" s="247"/>
    </row>
    <row r="404" spans="1:11" ht="15.75" thickTop="1">
      <c r="A404" s="49"/>
      <c r="B404" s="49"/>
      <c r="C404" s="49"/>
      <c r="D404" s="49"/>
      <c r="E404" s="49"/>
      <c r="F404" s="50"/>
      <c r="G404" s="50"/>
      <c r="H404" s="50"/>
      <c r="I404" s="50"/>
      <c r="J404" s="50"/>
      <c r="K404" s="50"/>
    </row>
    <row r="405" spans="1:11">
      <c r="A405" s="40"/>
      <c r="B405" s="40" t="s">
        <v>1845</v>
      </c>
      <c r="C405" s="41" t="s">
        <v>1713</v>
      </c>
      <c r="D405" s="40" t="s">
        <v>1623</v>
      </c>
      <c r="E405" s="40" t="s">
        <v>1681</v>
      </c>
      <c r="F405" s="246" t="s">
        <v>1745</v>
      </c>
      <c r="G405" s="246"/>
      <c r="H405" s="42" t="s">
        <v>1649</v>
      </c>
      <c r="I405" s="41" t="s">
        <v>1815</v>
      </c>
      <c r="J405" s="41" t="s">
        <v>1958</v>
      </c>
      <c r="K405" s="41" t="s">
        <v>1748</v>
      </c>
    </row>
    <row r="406" spans="1:11" ht="22.5">
      <c r="A406" s="43" t="s">
        <v>1981</v>
      </c>
      <c r="B406" s="43" t="s">
        <v>2603</v>
      </c>
      <c r="C406" s="44" t="s">
        <v>2604</v>
      </c>
      <c r="D406" s="43" t="s">
        <v>1674</v>
      </c>
      <c r="E406" s="43" t="s">
        <v>1747</v>
      </c>
      <c r="F406" s="243" t="s">
        <v>1931</v>
      </c>
      <c r="G406" s="243"/>
      <c r="H406" s="45" t="s">
        <v>1586</v>
      </c>
      <c r="I406" s="44">
        <v>1</v>
      </c>
      <c r="J406" s="44" t="s">
        <v>2605</v>
      </c>
      <c r="K406" s="44" t="s">
        <v>2605</v>
      </c>
    </row>
    <row r="407" spans="1:11" ht="22.5">
      <c r="A407" s="43" t="s">
        <v>2002</v>
      </c>
      <c r="B407" s="43"/>
      <c r="C407" s="44" t="s">
        <v>2053</v>
      </c>
      <c r="D407" s="43" t="s">
        <v>1674</v>
      </c>
      <c r="E407" s="43" t="s">
        <v>1727</v>
      </c>
      <c r="F407" s="243" t="s">
        <v>1670</v>
      </c>
      <c r="G407" s="243"/>
      <c r="H407" s="45" t="s">
        <v>1582</v>
      </c>
      <c r="I407" s="44" t="s">
        <v>2606</v>
      </c>
      <c r="J407" s="44" t="s">
        <v>2055</v>
      </c>
      <c r="K407" s="46">
        <v>0.28000000000000003</v>
      </c>
    </row>
    <row r="408" spans="1:11" ht="22.5">
      <c r="A408" s="43" t="s">
        <v>2002</v>
      </c>
      <c r="B408" s="43"/>
      <c r="C408" s="44" t="s">
        <v>2591</v>
      </c>
      <c r="D408" s="43" t="s">
        <v>1674</v>
      </c>
      <c r="E408" s="43" t="s">
        <v>1746</v>
      </c>
      <c r="F408" s="243" t="s">
        <v>1670</v>
      </c>
      <c r="G408" s="243"/>
      <c r="H408" s="45" t="s">
        <v>1582</v>
      </c>
      <c r="I408" s="44" t="s">
        <v>2607</v>
      </c>
      <c r="J408" s="44" t="s">
        <v>2592</v>
      </c>
      <c r="K408" s="46">
        <v>0.8</v>
      </c>
    </row>
    <row r="409" spans="1:11" ht="33.75">
      <c r="A409" s="43" t="s">
        <v>1985</v>
      </c>
      <c r="B409" s="43"/>
      <c r="C409" s="44" t="s">
        <v>2608</v>
      </c>
      <c r="D409" s="43" t="s">
        <v>1674</v>
      </c>
      <c r="E409" s="43" t="s">
        <v>2609</v>
      </c>
      <c r="F409" s="243" t="s">
        <v>1910</v>
      </c>
      <c r="G409" s="243"/>
      <c r="H409" s="45" t="s">
        <v>2073</v>
      </c>
      <c r="I409" s="44" t="s">
        <v>2610</v>
      </c>
      <c r="J409" s="44" t="s">
        <v>2611</v>
      </c>
      <c r="K409" s="46">
        <v>0.25</v>
      </c>
    </row>
    <row r="410" spans="1:11" ht="33.75">
      <c r="A410" s="43" t="s">
        <v>1985</v>
      </c>
      <c r="B410" s="43"/>
      <c r="C410" s="44" t="s">
        <v>2612</v>
      </c>
      <c r="D410" s="43" t="s">
        <v>1674</v>
      </c>
      <c r="E410" s="43" t="s">
        <v>2613</v>
      </c>
      <c r="F410" s="243" t="s">
        <v>1910</v>
      </c>
      <c r="G410" s="243"/>
      <c r="H410" s="45" t="s">
        <v>1643</v>
      </c>
      <c r="I410" s="44" t="s">
        <v>2614</v>
      </c>
      <c r="J410" s="44" t="s">
        <v>2615</v>
      </c>
      <c r="K410" s="46">
        <v>0.84</v>
      </c>
    </row>
    <row r="411" spans="1:11" ht="33.75">
      <c r="A411" s="43" t="s">
        <v>1985</v>
      </c>
      <c r="B411" s="43"/>
      <c r="C411" s="44" t="s">
        <v>2616</v>
      </c>
      <c r="D411" s="43" t="s">
        <v>1674</v>
      </c>
      <c r="E411" s="43" t="s">
        <v>2617</v>
      </c>
      <c r="F411" s="243" t="s">
        <v>1910</v>
      </c>
      <c r="G411" s="243"/>
      <c r="H411" s="45" t="s">
        <v>2073</v>
      </c>
      <c r="I411" s="44" t="s">
        <v>2618</v>
      </c>
      <c r="J411" s="44" t="s">
        <v>2619</v>
      </c>
      <c r="K411" s="46">
        <v>0.02</v>
      </c>
    </row>
    <row r="412" spans="1:11" ht="33.75">
      <c r="A412" s="43" t="s">
        <v>1985</v>
      </c>
      <c r="B412" s="43"/>
      <c r="C412" s="44" t="s">
        <v>2620</v>
      </c>
      <c r="D412" s="43" t="s">
        <v>1674</v>
      </c>
      <c r="E412" s="43" t="s">
        <v>2621</v>
      </c>
      <c r="F412" s="243" t="s">
        <v>1910</v>
      </c>
      <c r="G412" s="243"/>
      <c r="H412" s="45" t="s">
        <v>2073</v>
      </c>
      <c r="I412" s="44" t="s">
        <v>2528</v>
      </c>
      <c r="J412" s="44" t="s">
        <v>2622</v>
      </c>
      <c r="K412" s="46">
        <v>0.03</v>
      </c>
    </row>
    <row r="413" spans="1:11">
      <c r="A413" s="47"/>
      <c r="B413" s="47"/>
      <c r="C413" s="47"/>
      <c r="D413" s="47"/>
      <c r="E413" s="47"/>
      <c r="F413" s="44" t="s">
        <v>1989</v>
      </c>
      <c r="G413" s="44" t="s">
        <v>2623</v>
      </c>
      <c r="H413" s="44" t="s">
        <v>1991</v>
      </c>
      <c r="I413" s="44" t="s">
        <v>2624</v>
      </c>
      <c r="J413" s="44" t="s">
        <v>1992</v>
      </c>
      <c r="K413" s="44" t="s">
        <v>2623</v>
      </c>
    </row>
    <row r="414" spans="1:11">
      <c r="A414" s="47"/>
      <c r="B414" s="47"/>
      <c r="C414" s="47"/>
      <c r="D414" s="47"/>
      <c r="E414" s="47"/>
      <c r="F414" s="44" t="s">
        <v>1993</v>
      </c>
      <c r="G414" s="44" t="s">
        <v>2625</v>
      </c>
      <c r="H414" s="242" t="s">
        <v>1995</v>
      </c>
      <c r="I414" s="242"/>
      <c r="J414" s="242" t="s">
        <v>2626</v>
      </c>
      <c r="K414" s="242"/>
    </row>
    <row r="415" spans="1:11" ht="15.75" thickBot="1">
      <c r="A415" s="47"/>
      <c r="B415" s="47"/>
      <c r="C415" s="47"/>
      <c r="D415" s="47"/>
      <c r="E415" s="47"/>
      <c r="F415" s="44" t="s">
        <v>1997</v>
      </c>
      <c r="G415" s="44" t="s">
        <v>2627</v>
      </c>
      <c r="H415" s="247" t="s">
        <v>1998</v>
      </c>
      <c r="I415" s="247"/>
      <c r="J415" s="247" t="s">
        <v>2628</v>
      </c>
      <c r="K415" s="247"/>
    </row>
    <row r="416" spans="1:11" ht="15.75" thickTop="1">
      <c r="A416" s="49"/>
      <c r="B416" s="49"/>
      <c r="C416" s="49"/>
      <c r="D416" s="49"/>
      <c r="E416" s="49"/>
      <c r="F416" s="50"/>
      <c r="G416" s="50"/>
      <c r="H416" s="50"/>
      <c r="I416" s="50"/>
      <c r="J416" s="50"/>
      <c r="K416" s="50"/>
    </row>
    <row r="417" spans="1:11">
      <c r="A417" s="40"/>
      <c r="B417" s="40" t="s">
        <v>1845</v>
      </c>
      <c r="C417" s="41" t="s">
        <v>1713</v>
      </c>
      <c r="D417" s="40" t="s">
        <v>1623</v>
      </c>
      <c r="E417" s="40" t="s">
        <v>1681</v>
      </c>
      <c r="F417" s="246" t="s">
        <v>1745</v>
      </c>
      <c r="G417" s="246"/>
      <c r="H417" s="42" t="s">
        <v>1649</v>
      </c>
      <c r="I417" s="41" t="s">
        <v>1815</v>
      </c>
      <c r="J417" s="41" t="s">
        <v>1958</v>
      </c>
      <c r="K417" s="41" t="s">
        <v>1748</v>
      </c>
    </row>
    <row r="418" spans="1:11" ht="22.5">
      <c r="A418" s="43" t="s">
        <v>1981</v>
      </c>
      <c r="B418" s="43" t="s">
        <v>2629</v>
      </c>
      <c r="C418" s="44" t="s">
        <v>2630</v>
      </c>
      <c r="D418" s="43" t="s">
        <v>1674</v>
      </c>
      <c r="E418" s="43" t="s">
        <v>1778</v>
      </c>
      <c r="F418" s="243" t="s">
        <v>1931</v>
      </c>
      <c r="G418" s="243"/>
      <c r="H418" s="45" t="s">
        <v>1643</v>
      </c>
      <c r="I418" s="44">
        <v>1</v>
      </c>
      <c r="J418" s="44" t="s">
        <v>2631</v>
      </c>
      <c r="K418" s="44" t="s">
        <v>2631</v>
      </c>
    </row>
    <row r="419" spans="1:11" ht="22.5">
      <c r="A419" s="43" t="s">
        <v>2002</v>
      </c>
      <c r="B419" s="43"/>
      <c r="C419" s="44" t="s">
        <v>2053</v>
      </c>
      <c r="D419" s="43" t="s">
        <v>1674</v>
      </c>
      <c r="E419" s="43" t="s">
        <v>1727</v>
      </c>
      <c r="F419" s="243" t="s">
        <v>1670</v>
      </c>
      <c r="G419" s="243"/>
      <c r="H419" s="45" t="s">
        <v>1582</v>
      </c>
      <c r="I419" s="44" t="s">
        <v>2632</v>
      </c>
      <c r="J419" s="44" t="s">
        <v>2055</v>
      </c>
      <c r="K419" s="46">
        <v>4.09</v>
      </c>
    </row>
    <row r="420" spans="1:11" ht="22.5">
      <c r="A420" s="43" t="s">
        <v>2002</v>
      </c>
      <c r="B420" s="43"/>
      <c r="C420" s="44" t="s">
        <v>2591</v>
      </c>
      <c r="D420" s="43" t="s">
        <v>1674</v>
      </c>
      <c r="E420" s="43" t="s">
        <v>1746</v>
      </c>
      <c r="F420" s="243" t="s">
        <v>1670</v>
      </c>
      <c r="G420" s="243"/>
      <c r="H420" s="45" t="s">
        <v>1582</v>
      </c>
      <c r="I420" s="44" t="s">
        <v>2633</v>
      </c>
      <c r="J420" s="44" t="s">
        <v>2592</v>
      </c>
      <c r="K420" s="46">
        <v>11.41</v>
      </c>
    </row>
    <row r="421" spans="1:11" ht="33.75">
      <c r="A421" s="43" t="s">
        <v>1985</v>
      </c>
      <c r="B421" s="43"/>
      <c r="C421" s="44" t="s">
        <v>2634</v>
      </c>
      <c r="D421" s="43" t="s">
        <v>1674</v>
      </c>
      <c r="E421" s="43" t="s">
        <v>2635</v>
      </c>
      <c r="F421" s="243" t="s">
        <v>1910</v>
      </c>
      <c r="G421" s="243"/>
      <c r="H421" s="45" t="s">
        <v>2073</v>
      </c>
      <c r="I421" s="44" t="s">
        <v>2636</v>
      </c>
      <c r="J421" s="44" t="s">
        <v>2637</v>
      </c>
      <c r="K421" s="46">
        <v>0.41</v>
      </c>
    </row>
    <row r="422" spans="1:11" ht="33.75">
      <c r="A422" s="43" t="s">
        <v>1985</v>
      </c>
      <c r="B422" s="43"/>
      <c r="C422" s="44" t="s">
        <v>2608</v>
      </c>
      <c r="D422" s="43" t="s">
        <v>1674</v>
      </c>
      <c r="E422" s="43" t="s">
        <v>2609</v>
      </c>
      <c r="F422" s="243" t="s">
        <v>1910</v>
      </c>
      <c r="G422" s="243"/>
      <c r="H422" s="45" t="s">
        <v>2073</v>
      </c>
      <c r="I422" s="44" t="s">
        <v>2638</v>
      </c>
      <c r="J422" s="44" t="s">
        <v>2611</v>
      </c>
      <c r="K422" s="46">
        <v>0.48</v>
      </c>
    </row>
    <row r="423" spans="1:11" ht="33.75">
      <c r="A423" s="43" t="s">
        <v>1985</v>
      </c>
      <c r="B423" s="43"/>
      <c r="C423" s="44" t="s">
        <v>2639</v>
      </c>
      <c r="D423" s="43" t="s">
        <v>1674</v>
      </c>
      <c r="E423" s="43" t="s">
        <v>2640</v>
      </c>
      <c r="F423" s="243" t="s">
        <v>1910</v>
      </c>
      <c r="G423" s="243"/>
      <c r="H423" s="45" t="s">
        <v>2275</v>
      </c>
      <c r="I423" s="44" t="s">
        <v>2641</v>
      </c>
      <c r="J423" s="44" t="s">
        <v>2230</v>
      </c>
      <c r="K423" s="46">
        <v>0.44</v>
      </c>
    </row>
    <row r="424" spans="1:11" ht="33.75">
      <c r="A424" s="43" t="s">
        <v>1985</v>
      </c>
      <c r="B424" s="43"/>
      <c r="C424" s="44" t="s">
        <v>2612</v>
      </c>
      <c r="D424" s="43" t="s">
        <v>1674</v>
      </c>
      <c r="E424" s="43" t="s">
        <v>2613</v>
      </c>
      <c r="F424" s="243" t="s">
        <v>1910</v>
      </c>
      <c r="G424" s="243"/>
      <c r="H424" s="45" t="s">
        <v>1643</v>
      </c>
      <c r="I424" s="44" t="s">
        <v>2642</v>
      </c>
      <c r="J424" s="44" t="s">
        <v>2615</v>
      </c>
      <c r="K424" s="46">
        <v>11.93</v>
      </c>
    </row>
    <row r="425" spans="1:11" ht="33.75">
      <c r="A425" s="43" t="s">
        <v>1985</v>
      </c>
      <c r="B425" s="43"/>
      <c r="C425" s="44" t="s">
        <v>2620</v>
      </c>
      <c r="D425" s="43" t="s">
        <v>1674</v>
      </c>
      <c r="E425" s="43" t="s">
        <v>2621</v>
      </c>
      <c r="F425" s="243" t="s">
        <v>1910</v>
      </c>
      <c r="G425" s="243"/>
      <c r="H425" s="45" t="s">
        <v>2073</v>
      </c>
      <c r="I425" s="44" t="s">
        <v>2643</v>
      </c>
      <c r="J425" s="44" t="s">
        <v>2622</v>
      </c>
      <c r="K425" s="46">
        <v>7.0000000000000007E-2</v>
      </c>
    </row>
    <row r="426" spans="1:11">
      <c r="A426" s="47"/>
      <c r="B426" s="47"/>
      <c r="C426" s="47"/>
      <c r="D426" s="47"/>
      <c r="E426" s="47"/>
      <c r="F426" s="44" t="s">
        <v>1989</v>
      </c>
      <c r="G426" s="44" t="s">
        <v>2644</v>
      </c>
      <c r="H426" s="44" t="s">
        <v>1991</v>
      </c>
      <c r="I426" s="44" t="s">
        <v>1990</v>
      </c>
      <c r="J426" s="44" t="s">
        <v>1992</v>
      </c>
      <c r="K426" s="44" t="s">
        <v>2644</v>
      </c>
    </row>
    <row r="427" spans="1:11">
      <c r="A427" s="47"/>
      <c r="B427" s="47"/>
      <c r="C427" s="47"/>
      <c r="D427" s="47"/>
      <c r="E427" s="47"/>
      <c r="F427" s="44" t="s">
        <v>1993</v>
      </c>
      <c r="G427" s="44" t="s">
        <v>2645</v>
      </c>
      <c r="H427" s="242" t="s">
        <v>1995</v>
      </c>
      <c r="I427" s="242"/>
      <c r="J427" s="242" t="s">
        <v>2646</v>
      </c>
      <c r="K427" s="242"/>
    </row>
    <row r="428" spans="1:11" ht="15.75" thickBot="1">
      <c r="A428" s="47"/>
      <c r="B428" s="47"/>
      <c r="C428" s="47"/>
      <c r="D428" s="47"/>
      <c r="E428" s="47"/>
      <c r="F428" s="44" t="s">
        <v>1997</v>
      </c>
      <c r="G428" s="44" t="s">
        <v>2647</v>
      </c>
      <c r="H428" s="247" t="s">
        <v>1998</v>
      </c>
      <c r="I428" s="247"/>
      <c r="J428" s="247" t="s">
        <v>2648</v>
      </c>
      <c r="K428" s="247"/>
    </row>
    <row r="429" spans="1:11" ht="15.75" thickTop="1">
      <c r="A429" s="49"/>
      <c r="B429" s="49"/>
      <c r="C429" s="49"/>
      <c r="D429" s="49"/>
      <c r="E429" s="49"/>
      <c r="F429" s="50"/>
      <c r="G429" s="50"/>
      <c r="H429" s="50"/>
      <c r="I429" s="50"/>
      <c r="J429" s="50"/>
      <c r="K429" s="50"/>
    </row>
    <row r="430" spans="1:11">
      <c r="A430" s="40"/>
      <c r="B430" s="40" t="s">
        <v>1845</v>
      </c>
      <c r="C430" s="41" t="s">
        <v>1713</v>
      </c>
      <c r="D430" s="40" t="s">
        <v>1623</v>
      </c>
      <c r="E430" s="40" t="s">
        <v>1681</v>
      </c>
      <c r="F430" s="246" t="s">
        <v>1745</v>
      </c>
      <c r="G430" s="246"/>
      <c r="H430" s="42" t="s">
        <v>1649</v>
      </c>
      <c r="I430" s="41" t="s">
        <v>1815</v>
      </c>
      <c r="J430" s="41" t="s">
        <v>1958</v>
      </c>
      <c r="K430" s="41" t="s">
        <v>1748</v>
      </c>
    </row>
    <row r="431" spans="1:11" ht="22.5">
      <c r="A431" s="43" t="s">
        <v>1981</v>
      </c>
      <c r="B431" s="43" t="s">
        <v>2649</v>
      </c>
      <c r="C431" s="44" t="s">
        <v>2530</v>
      </c>
      <c r="D431" s="43" t="s">
        <v>1674</v>
      </c>
      <c r="E431" s="43" t="s">
        <v>1890</v>
      </c>
      <c r="F431" s="243" t="s">
        <v>1670</v>
      </c>
      <c r="G431" s="243"/>
      <c r="H431" s="45" t="s">
        <v>1582</v>
      </c>
      <c r="I431" s="44">
        <v>1</v>
      </c>
      <c r="J431" s="44" t="s">
        <v>2058</v>
      </c>
      <c r="K431" s="44" t="s">
        <v>2058</v>
      </c>
    </row>
    <row r="432" spans="1:11" ht="22.5">
      <c r="A432" s="43" t="s">
        <v>2002</v>
      </c>
      <c r="B432" s="43"/>
      <c r="C432" s="44" t="s">
        <v>2394</v>
      </c>
      <c r="D432" s="43" t="s">
        <v>1674</v>
      </c>
      <c r="E432" s="43" t="s">
        <v>2395</v>
      </c>
      <c r="F432" s="243" t="s">
        <v>1670</v>
      </c>
      <c r="G432" s="243"/>
      <c r="H432" s="45" t="s">
        <v>1582</v>
      </c>
      <c r="I432" s="44" t="s">
        <v>1988</v>
      </c>
      <c r="J432" s="44" t="s">
        <v>2396</v>
      </c>
      <c r="K432" s="46">
        <v>0.41</v>
      </c>
    </row>
    <row r="433" spans="1:11" ht="22.5">
      <c r="A433" s="43" t="s">
        <v>2002</v>
      </c>
      <c r="B433" s="43"/>
      <c r="C433" s="44" t="s">
        <v>2397</v>
      </c>
      <c r="D433" s="43" t="s">
        <v>1674</v>
      </c>
      <c r="E433" s="43" t="s">
        <v>2398</v>
      </c>
      <c r="F433" s="243" t="s">
        <v>1670</v>
      </c>
      <c r="G433" s="243"/>
      <c r="H433" s="45" t="s">
        <v>1582</v>
      </c>
      <c r="I433" s="44" t="s">
        <v>1988</v>
      </c>
      <c r="J433" s="44" t="s">
        <v>2399</v>
      </c>
      <c r="K433" s="46">
        <v>0.75</v>
      </c>
    </row>
    <row r="434" spans="1:11" ht="22.5">
      <c r="A434" s="43" t="s">
        <v>2002</v>
      </c>
      <c r="B434" s="43"/>
      <c r="C434" s="44" t="s">
        <v>2650</v>
      </c>
      <c r="D434" s="43" t="s">
        <v>1674</v>
      </c>
      <c r="E434" s="43" t="s">
        <v>2651</v>
      </c>
      <c r="F434" s="243" t="s">
        <v>1670</v>
      </c>
      <c r="G434" s="243"/>
      <c r="H434" s="45" t="s">
        <v>1582</v>
      </c>
      <c r="I434" s="44" t="s">
        <v>1988</v>
      </c>
      <c r="J434" s="44" t="s">
        <v>2652</v>
      </c>
      <c r="K434" s="46">
        <v>0.1</v>
      </c>
    </row>
    <row r="435" spans="1:11" ht="33.75">
      <c r="A435" s="43" t="s">
        <v>1985</v>
      </c>
      <c r="B435" s="43"/>
      <c r="C435" s="44" t="s">
        <v>2403</v>
      </c>
      <c r="D435" s="43" t="s">
        <v>1674</v>
      </c>
      <c r="E435" s="43" t="s">
        <v>2404</v>
      </c>
      <c r="F435" s="243" t="s">
        <v>2329</v>
      </c>
      <c r="G435" s="243"/>
      <c r="H435" s="45" t="s">
        <v>1582</v>
      </c>
      <c r="I435" s="44" t="s">
        <v>1988</v>
      </c>
      <c r="J435" s="44" t="s">
        <v>2405</v>
      </c>
      <c r="K435" s="46">
        <v>1.79</v>
      </c>
    </row>
    <row r="436" spans="1:11" ht="33.75">
      <c r="A436" s="43" t="s">
        <v>1985</v>
      </c>
      <c r="B436" s="43"/>
      <c r="C436" s="44" t="s">
        <v>2409</v>
      </c>
      <c r="D436" s="43" t="s">
        <v>1674</v>
      </c>
      <c r="E436" s="43" t="s">
        <v>2410</v>
      </c>
      <c r="F436" s="243" t="s">
        <v>2329</v>
      </c>
      <c r="G436" s="243"/>
      <c r="H436" s="45" t="s">
        <v>1582</v>
      </c>
      <c r="I436" s="44" t="s">
        <v>1988</v>
      </c>
      <c r="J436" s="44" t="s">
        <v>2411</v>
      </c>
      <c r="K436" s="46">
        <v>0.37</v>
      </c>
    </row>
    <row r="437" spans="1:11" ht="33.75">
      <c r="A437" s="43" t="s">
        <v>1985</v>
      </c>
      <c r="B437" s="43"/>
      <c r="C437" s="44" t="s">
        <v>2412</v>
      </c>
      <c r="D437" s="43" t="s">
        <v>1674</v>
      </c>
      <c r="E437" s="43" t="s">
        <v>2413</v>
      </c>
      <c r="F437" s="243" t="s">
        <v>1987</v>
      </c>
      <c r="G437" s="243"/>
      <c r="H437" s="45" t="s">
        <v>1582</v>
      </c>
      <c r="I437" s="44" t="s">
        <v>1988</v>
      </c>
      <c r="J437" s="44" t="s">
        <v>2414</v>
      </c>
      <c r="K437" s="46">
        <v>0.02</v>
      </c>
    </row>
    <row r="438" spans="1:11" ht="33.75">
      <c r="A438" s="43" t="s">
        <v>1985</v>
      </c>
      <c r="B438" s="43"/>
      <c r="C438" s="44" t="s">
        <v>2653</v>
      </c>
      <c r="D438" s="43" t="s">
        <v>1674</v>
      </c>
      <c r="E438" s="43" t="s">
        <v>2654</v>
      </c>
      <c r="F438" s="243" t="s">
        <v>2012</v>
      </c>
      <c r="G438" s="243"/>
      <c r="H438" s="45" t="s">
        <v>1582</v>
      </c>
      <c r="I438" s="44" t="s">
        <v>1988</v>
      </c>
      <c r="J438" s="44" t="s">
        <v>2408</v>
      </c>
      <c r="K438" s="46">
        <v>11.67</v>
      </c>
    </row>
    <row r="439" spans="1:11" ht="33.75">
      <c r="A439" s="43" t="s">
        <v>1985</v>
      </c>
      <c r="B439" s="43"/>
      <c r="C439" s="44" t="s">
        <v>2415</v>
      </c>
      <c r="D439" s="43" t="s">
        <v>1674</v>
      </c>
      <c r="E439" s="43" t="s">
        <v>2416</v>
      </c>
      <c r="F439" s="243" t="s">
        <v>2417</v>
      </c>
      <c r="G439" s="243"/>
      <c r="H439" s="45" t="s">
        <v>1582</v>
      </c>
      <c r="I439" s="44" t="s">
        <v>1988</v>
      </c>
      <c r="J439" s="44" t="s">
        <v>2418</v>
      </c>
      <c r="K439" s="46">
        <v>0.8</v>
      </c>
    </row>
    <row r="440" spans="1:11">
      <c r="A440" s="47"/>
      <c r="B440" s="47"/>
      <c r="C440" s="47"/>
      <c r="D440" s="47"/>
      <c r="E440" s="47"/>
      <c r="F440" s="44" t="s">
        <v>1989</v>
      </c>
      <c r="G440" s="44" t="s">
        <v>2655</v>
      </c>
      <c r="H440" s="44" t="s">
        <v>1991</v>
      </c>
      <c r="I440" s="44" t="s">
        <v>1990</v>
      </c>
      <c r="J440" s="44" t="s">
        <v>1992</v>
      </c>
      <c r="K440" s="44" t="s">
        <v>2655</v>
      </c>
    </row>
    <row r="441" spans="1:11">
      <c r="A441" s="47"/>
      <c r="B441" s="47"/>
      <c r="C441" s="47"/>
      <c r="D441" s="47"/>
      <c r="E441" s="47"/>
      <c r="F441" s="44" t="s">
        <v>1993</v>
      </c>
      <c r="G441" s="44" t="s">
        <v>2656</v>
      </c>
      <c r="H441" s="242" t="s">
        <v>1995</v>
      </c>
      <c r="I441" s="242"/>
      <c r="J441" s="242" t="s">
        <v>2657</v>
      </c>
      <c r="K441" s="242"/>
    </row>
    <row r="442" spans="1:11" ht="15.75" thickBot="1">
      <c r="A442" s="47"/>
      <c r="B442" s="47"/>
      <c r="C442" s="47"/>
      <c r="D442" s="47"/>
      <c r="E442" s="47"/>
      <c r="F442" s="44" t="s">
        <v>1997</v>
      </c>
      <c r="G442" s="44" t="s">
        <v>2658</v>
      </c>
      <c r="H442" s="247" t="s">
        <v>1998</v>
      </c>
      <c r="I442" s="247"/>
      <c r="J442" s="247" t="s">
        <v>2659</v>
      </c>
      <c r="K442" s="247"/>
    </row>
    <row r="443" spans="1:11" ht="15.75" thickTop="1">
      <c r="A443" s="49"/>
      <c r="B443" s="49"/>
      <c r="C443" s="49"/>
      <c r="D443" s="49"/>
      <c r="E443" s="49"/>
      <c r="F443" s="50"/>
      <c r="G443" s="50"/>
      <c r="H443" s="50"/>
      <c r="I443" s="50"/>
      <c r="J443" s="50"/>
      <c r="K443" s="50"/>
    </row>
    <row r="444" spans="1:11">
      <c r="A444" s="40"/>
      <c r="B444" s="40" t="s">
        <v>1845</v>
      </c>
      <c r="C444" s="41" t="s">
        <v>1713</v>
      </c>
      <c r="D444" s="40" t="s">
        <v>1623</v>
      </c>
      <c r="E444" s="40" t="s">
        <v>1681</v>
      </c>
      <c r="F444" s="246" t="s">
        <v>1745</v>
      </c>
      <c r="G444" s="246"/>
      <c r="H444" s="42" t="s">
        <v>1649</v>
      </c>
      <c r="I444" s="41" t="s">
        <v>1815</v>
      </c>
      <c r="J444" s="41" t="s">
        <v>1958</v>
      </c>
      <c r="K444" s="41" t="s">
        <v>1748</v>
      </c>
    </row>
    <row r="445" spans="1:11" ht="22.5">
      <c r="A445" s="43" t="s">
        <v>1981</v>
      </c>
      <c r="B445" s="43" t="s">
        <v>2660</v>
      </c>
      <c r="C445" s="44" t="s">
        <v>2661</v>
      </c>
      <c r="D445" s="43" t="s">
        <v>1646</v>
      </c>
      <c r="E445" s="43" t="s">
        <v>1801</v>
      </c>
      <c r="F445" s="243" t="s">
        <v>1670</v>
      </c>
      <c r="G445" s="243"/>
      <c r="H445" s="45" t="s">
        <v>1735</v>
      </c>
      <c r="I445" s="44">
        <v>1</v>
      </c>
      <c r="J445" s="44" t="s">
        <v>2662</v>
      </c>
      <c r="K445" s="44" t="s">
        <v>2662</v>
      </c>
    </row>
    <row r="446" spans="1:11" ht="22.5">
      <c r="A446" s="43" t="s">
        <v>2002</v>
      </c>
      <c r="B446" s="43"/>
      <c r="C446" s="44" t="s">
        <v>2663</v>
      </c>
      <c r="D446" s="43" t="s">
        <v>1674</v>
      </c>
      <c r="E446" s="43" t="s">
        <v>2664</v>
      </c>
      <c r="F446" s="243" t="s">
        <v>1670</v>
      </c>
      <c r="G446" s="243"/>
      <c r="H446" s="45" t="s">
        <v>1582</v>
      </c>
      <c r="I446" s="44" t="s">
        <v>2665</v>
      </c>
      <c r="J446" s="44" t="s">
        <v>2666</v>
      </c>
      <c r="K446" s="46">
        <v>0.72</v>
      </c>
    </row>
    <row r="447" spans="1:11" ht="33.75">
      <c r="A447" s="43" t="s">
        <v>1985</v>
      </c>
      <c r="B447" s="43"/>
      <c r="C447" s="44" t="s">
        <v>2667</v>
      </c>
      <c r="D447" s="43" t="s">
        <v>1646</v>
      </c>
      <c r="E447" s="43" t="s">
        <v>1801</v>
      </c>
      <c r="F447" s="243" t="s">
        <v>1910</v>
      </c>
      <c r="G447" s="243"/>
      <c r="H447" s="45" t="s">
        <v>1735</v>
      </c>
      <c r="I447" s="44" t="s">
        <v>1988</v>
      </c>
      <c r="J447" s="44" t="s">
        <v>2668</v>
      </c>
      <c r="K447" s="46">
        <v>11.38</v>
      </c>
    </row>
    <row r="448" spans="1:11">
      <c r="A448" s="47"/>
      <c r="B448" s="47"/>
      <c r="C448" s="47"/>
      <c r="D448" s="47"/>
      <c r="E448" s="47"/>
      <c r="F448" s="44" t="s">
        <v>1989</v>
      </c>
      <c r="G448" s="44" t="s">
        <v>2669</v>
      </c>
      <c r="H448" s="44" t="s">
        <v>1991</v>
      </c>
      <c r="I448" s="44" t="s">
        <v>1990</v>
      </c>
      <c r="J448" s="44" t="s">
        <v>1992</v>
      </c>
      <c r="K448" s="44" t="s">
        <v>2669</v>
      </c>
    </row>
    <row r="449" spans="1:11">
      <c r="A449" s="47"/>
      <c r="B449" s="47"/>
      <c r="C449" s="47"/>
      <c r="D449" s="47"/>
      <c r="E449" s="47"/>
      <c r="F449" s="44" t="s">
        <v>1993</v>
      </c>
      <c r="G449" s="44" t="s">
        <v>2670</v>
      </c>
      <c r="H449" s="242" t="s">
        <v>1995</v>
      </c>
      <c r="I449" s="242"/>
      <c r="J449" s="242" t="s">
        <v>2671</v>
      </c>
      <c r="K449" s="242"/>
    </row>
    <row r="450" spans="1:11" ht="15.75" thickBot="1">
      <c r="A450" s="47"/>
      <c r="B450" s="47"/>
      <c r="C450" s="47"/>
      <c r="D450" s="47"/>
      <c r="E450" s="47"/>
      <c r="F450" s="44" t="s">
        <v>1997</v>
      </c>
      <c r="G450" s="44" t="s">
        <v>2588</v>
      </c>
      <c r="H450" s="247" t="s">
        <v>1998</v>
      </c>
      <c r="I450" s="247"/>
      <c r="J450" s="247" t="s">
        <v>2672</v>
      </c>
      <c r="K450" s="247"/>
    </row>
    <row r="451" spans="1:11" ht="15.75" thickTop="1">
      <c r="A451" s="49"/>
      <c r="B451" s="49"/>
      <c r="C451" s="49"/>
      <c r="D451" s="49"/>
      <c r="E451" s="49"/>
      <c r="F451" s="50"/>
      <c r="G451" s="50"/>
      <c r="H451" s="50"/>
      <c r="I451" s="50"/>
      <c r="J451" s="50"/>
      <c r="K451" s="50"/>
    </row>
    <row r="452" spans="1:11">
      <c r="A452" s="52" t="s">
        <v>1978</v>
      </c>
      <c r="B452" s="53" t="s">
        <v>2673</v>
      </c>
      <c r="C452" s="54"/>
      <c r="D452" s="53"/>
      <c r="E452" s="53" t="s">
        <v>1755</v>
      </c>
      <c r="F452" s="251"/>
      <c r="G452" s="252"/>
      <c r="H452" s="54"/>
      <c r="I452" s="54"/>
      <c r="J452" s="54"/>
      <c r="K452" s="55" t="s">
        <v>2674</v>
      </c>
    </row>
    <row r="453" spans="1:11">
      <c r="A453" s="56"/>
      <c r="B453" s="56" t="s">
        <v>1845</v>
      </c>
      <c r="C453" s="57" t="s">
        <v>1713</v>
      </c>
      <c r="D453" s="56" t="s">
        <v>1623</v>
      </c>
      <c r="E453" s="56" t="s">
        <v>1681</v>
      </c>
      <c r="F453" s="253" t="s">
        <v>1745</v>
      </c>
      <c r="G453" s="253"/>
      <c r="H453" s="58" t="s">
        <v>1649</v>
      </c>
      <c r="I453" s="57" t="s">
        <v>1815</v>
      </c>
      <c r="J453" s="57" t="s">
        <v>1958</v>
      </c>
      <c r="K453" s="57" t="s">
        <v>1748</v>
      </c>
    </row>
    <row r="454" spans="1:11" ht="22.5">
      <c r="A454" s="43" t="s">
        <v>1981</v>
      </c>
      <c r="B454" s="43" t="s">
        <v>2675</v>
      </c>
      <c r="C454" s="44" t="s">
        <v>2676</v>
      </c>
      <c r="D454" s="43" t="s">
        <v>1646</v>
      </c>
      <c r="E454" s="43" t="s">
        <v>1692</v>
      </c>
      <c r="F454" s="243" t="s">
        <v>1670</v>
      </c>
      <c r="G454" s="243"/>
      <c r="H454" s="45" t="s">
        <v>1735</v>
      </c>
      <c r="I454" s="44">
        <v>1</v>
      </c>
      <c r="J454" s="44" t="s">
        <v>2677</v>
      </c>
      <c r="K454" s="44" t="s">
        <v>2677</v>
      </c>
    </row>
    <row r="455" spans="1:11" ht="22.5">
      <c r="A455" s="43" t="s">
        <v>2002</v>
      </c>
      <c r="B455" s="43"/>
      <c r="C455" s="44" t="s">
        <v>2663</v>
      </c>
      <c r="D455" s="43" t="s">
        <v>1674</v>
      </c>
      <c r="E455" s="43" t="s">
        <v>2664</v>
      </c>
      <c r="F455" s="243" t="s">
        <v>1670</v>
      </c>
      <c r="G455" s="243"/>
      <c r="H455" s="45" t="s">
        <v>1582</v>
      </c>
      <c r="I455" s="44" t="s">
        <v>2678</v>
      </c>
      <c r="J455" s="44" t="s">
        <v>2666</v>
      </c>
      <c r="K455" s="46">
        <v>5.73</v>
      </c>
    </row>
    <row r="456" spans="1:11" ht="22.5">
      <c r="A456" s="43" t="s">
        <v>2002</v>
      </c>
      <c r="B456" s="43"/>
      <c r="C456" s="44" t="s">
        <v>2207</v>
      </c>
      <c r="D456" s="43" t="s">
        <v>1674</v>
      </c>
      <c r="E456" s="43" t="s">
        <v>2208</v>
      </c>
      <c r="F456" s="243" t="s">
        <v>1670</v>
      </c>
      <c r="G456" s="243"/>
      <c r="H456" s="45" t="s">
        <v>1582</v>
      </c>
      <c r="I456" s="44" t="s">
        <v>2678</v>
      </c>
      <c r="J456" s="44" t="s">
        <v>2210</v>
      </c>
      <c r="K456" s="46">
        <v>7.38</v>
      </c>
    </row>
    <row r="457" spans="1:11" ht="33.75">
      <c r="A457" s="43" t="s">
        <v>1985</v>
      </c>
      <c r="B457" s="43"/>
      <c r="C457" s="44" t="s">
        <v>2679</v>
      </c>
      <c r="D457" s="43" t="s">
        <v>1646</v>
      </c>
      <c r="E457" s="43" t="s">
        <v>2680</v>
      </c>
      <c r="F457" s="243" t="s">
        <v>1910</v>
      </c>
      <c r="G457" s="243"/>
      <c r="H457" s="45" t="s">
        <v>1735</v>
      </c>
      <c r="I457" s="44" t="s">
        <v>1988</v>
      </c>
      <c r="J457" s="44" t="s">
        <v>2681</v>
      </c>
      <c r="K457" s="46">
        <v>6.85</v>
      </c>
    </row>
    <row r="458" spans="1:11">
      <c r="A458" s="47"/>
      <c r="B458" s="47"/>
      <c r="C458" s="47"/>
      <c r="D458" s="47"/>
      <c r="E458" s="47"/>
      <c r="F458" s="44" t="s">
        <v>1989</v>
      </c>
      <c r="G458" s="44" t="s">
        <v>2682</v>
      </c>
      <c r="H458" s="44" t="s">
        <v>1991</v>
      </c>
      <c r="I458" s="44" t="s">
        <v>1990</v>
      </c>
      <c r="J458" s="44" t="s">
        <v>1992</v>
      </c>
      <c r="K458" s="44" t="s">
        <v>2682</v>
      </c>
    </row>
    <row r="459" spans="1:11">
      <c r="A459" s="47"/>
      <c r="B459" s="47"/>
      <c r="C459" s="47"/>
      <c r="D459" s="47"/>
      <c r="E459" s="47"/>
      <c r="F459" s="44" t="s">
        <v>1993</v>
      </c>
      <c r="G459" s="44" t="s">
        <v>2683</v>
      </c>
      <c r="H459" s="242" t="s">
        <v>1995</v>
      </c>
      <c r="I459" s="242"/>
      <c r="J459" s="242" t="s">
        <v>2684</v>
      </c>
      <c r="K459" s="242"/>
    </row>
    <row r="460" spans="1:11" ht="15.75" thickBot="1">
      <c r="A460" s="47"/>
      <c r="B460" s="47"/>
      <c r="C460" s="47"/>
      <c r="D460" s="47"/>
      <c r="E460" s="47"/>
      <c r="F460" s="44" t="s">
        <v>1997</v>
      </c>
      <c r="G460" s="44" t="s">
        <v>2685</v>
      </c>
      <c r="H460" s="247" t="s">
        <v>1998</v>
      </c>
      <c r="I460" s="247"/>
      <c r="J460" s="247" t="s">
        <v>2686</v>
      </c>
      <c r="K460" s="247"/>
    </row>
    <row r="461" spans="1:11" ht="15.75" thickTop="1">
      <c r="A461" s="49"/>
      <c r="B461" s="49"/>
      <c r="C461" s="49"/>
      <c r="D461" s="49"/>
      <c r="E461" s="49"/>
      <c r="F461" s="50"/>
      <c r="G461" s="50"/>
      <c r="H461" s="50"/>
      <c r="I461" s="50"/>
      <c r="J461" s="50"/>
      <c r="K461" s="50"/>
    </row>
    <row r="462" spans="1:11">
      <c r="A462" s="40"/>
      <c r="B462" s="40" t="s">
        <v>1845</v>
      </c>
      <c r="C462" s="41" t="s">
        <v>1713</v>
      </c>
      <c r="D462" s="40" t="s">
        <v>1623</v>
      </c>
      <c r="E462" s="40" t="s">
        <v>1681</v>
      </c>
      <c r="F462" s="246" t="s">
        <v>1745</v>
      </c>
      <c r="G462" s="246"/>
      <c r="H462" s="42" t="s">
        <v>1649</v>
      </c>
      <c r="I462" s="41" t="s">
        <v>1815</v>
      </c>
      <c r="J462" s="41" t="s">
        <v>1958</v>
      </c>
      <c r="K462" s="41" t="s">
        <v>1748</v>
      </c>
    </row>
    <row r="463" spans="1:11" ht="22.5">
      <c r="A463" s="43" t="s">
        <v>1981</v>
      </c>
      <c r="B463" s="43" t="s">
        <v>2687</v>
      </c>
      <c r="C463" s="44" t="s">
        <v>2688</v>
      </c>
      <c r="D463" s="43" t="s">
        <v>1674</v>
      </c>
      <c r="E463" s="43" t="s">
        <v>1697</v>
      </c>
      <c r="F463" s="243" t="s">
        <v>1858</v>
      </c>
      <c r="G463" s="243"/>
      <c r="H463" s="45" t="s">
        <v>1586</v>
      </c>
      <c r="I463" s="44">
        <v>1</v>
      </c>
      <c r="J463" s="44" t="s">
        <v>2689</v>
      </c>
      <c r="K463" s="44" t="s">
        <v>2689</v>
      </c>
    </row>
    <row r="464" spans="1:11" ht="22.5">
      <c r="A464" s="43" t="s">
        <v>2002</v>
      </c>
      <c r="B464" s="43"/>
      <c r="C464" s="44" t="s">
        <v>2663</v>
      </c>
      <c r="D464" s="43" t="s">
        <v>1674</v>
      </c>
      <c r="E464" s="43" t="s">
        <v>2664</v>
      </c>
      <c r="F464" s="243" t="s">
        <v>1670</v>
      </c>
      <c r="G464" s="243"/>
      <c r="H464" s="45" t="s">
        <v>1582</v>
      </c>
      <c r="I464" s="44" t="s">
        <v>2690</v>
      </c>
      <c r="J464" s="44" t="s">
        <v>2666</v>
      </c>
      <c r="K464" s="46">
        <v>1.05</v>
      </c>
    </row>
    <row r="465" spans="1:11" ht="22.5">
      <c r="A465" s="43" t="s">
        <v>2002</v>
      </c>
      <c r="B465" s="43"/>
      <c r="C465" s="44" t="s">
        <v>2207</v>
      </c>
      <c r="D465" s="43" t="s">
        <v>1674</v>
      </c>
      <c r="E465" s="43" t="s">
        <v>2208</v>
      </c>
      <c r="F465" s="243" t="s">
        <v>1670</v>
      </c>
      <c r="G465" s="243"/>
      <c r="H465" s="45" t="s">
        <v>1582</v>
      </c>
      <c r="I465" s="44" t="s">
        <v>2690</v>
      </c>
      <c r="J465" s="44" t="s">
        <v>2210</v>
      </c>
      <c r="K465" s="46">
        <v>1.35</v>
      </c>
    </row>
    <row r="466" spans="1:11" ht="45">
      <c r="A466" s="43" t="s">
        <v>2002</v>
      </c>
      <c r="B466" s="43"/>
      <c r="C466" s="44" t="s">
        <v>2691</v>
      </c>
      <c r="D466" s="43" t="s">
        <v>1674</v>
      </c>
      <c r="E466" s="43" t="s">
        <v>2692</v>
      </c>
      <c r="F466" s="243" t="s">
        <v>1935</v>
      </c>
      <c r="G466" s="243"/>
      <c r="H466" s="45" t="s">
        <v>1586</v>
      </c>
      <c r="I466" s="44" t="s">
        <v>1988</v>
      </c>
      <c r="J466" s="44" t="s">
        <v>2693</v>
      </c>
      <c r="K466" s="46">
        <v>2.0499999999999998</v>
      </c>
    </row>
    <row r="467" spans="1:11" ht="33.75">
      <c r="A467" s="43" t="s">
        <v>1985</v>
      </c>
      <c r="B467" s="43"/>
      <c r="C467" s="44" t="s">
        <v>2694</v>
      </c>
      <c r="D467" s="43" t="s">
        <v>1674</v>
      </c>
      <c r="E467" s="43" t="s">
        <v>2695</v>
      </c>
      <c r="F467" s="243" t="s">
        <v>1910</v>
      </c>
      <c r="G467" s="243"/>
      <c r="H467" s="45" t="s">
        <v>1586</v>
      </c>
      <c r="I467" s="44" t="s">
        <v>2696</v>
      </c>
      <c r="J467" s="44" t="s">
        <v>2697</v>
      </c>
      <c r="K467" s="46">
        <v>2.91</v>
      </c>
    </row>
    <row r="468" spans="1:11">
      <c r="A468" s="47"/>
      <c r="B468" s="47"/>
      <c r="C468" s="47"/>
      <c r="D468" s="47"/>
      <c r="E468" s="47"/>
      <c r="F468" s="44" t="s">
        <v>1989</v>
      </c>
      <c r="G468" s="44" t="s">
        <v>2698</v>
      </c>
      <c r="H468" s="44" t="s">
        <v>1991</v>
      </c>
      <c r="I468" s="44" t="s">
        <v>1990</v>
      </c>
      <c r="J468" s="44" t="s">
        <v>1992</v>
      </c>
      <c r="K468" s="44" t="s">
        <v>2698</v>
      </c>
    </row>
    <row r="469" spans="1:11">
      <c r="A469" s="47"/>
      <c r="B469" s="47"/>
      <c r="C469" s="47"/>
      <c r="D469" s="47"/>
      <c r="E469" s="47"/>
      <c r="F469" s="44" t="s">
        <v>1993</v>
      </c>
      <c r="G469" s="44" t="s">
        <v>2699</v>
      </c>
      <c r="H469" s="242" t="s">
        <v>1995</v>
      </c>
      <c r="I469" s="242"/>
      <c r="J469" s="242" t="s">
        <v>2700</v>
      </c>
      <c r="K469" s="242"/>
    </row>
    <row r="470" spans="1:11" ht="15.75" thickBot="1">
      <c r="A470" s="47"/>
      <c r="B470" s="47"/>
      <c r="C470" s="47"/>
      <c r="D470" s="47"/>
      <c r="E470" s="47"/>
      <c r="F470" s="44" t="s">
        <v>1997</v>
      </c>
      <c r="G470" s="44" t="s">
        <v>2701</v>
      </c>
      <c r="H470" s="247" t="s">
        <v>1998</v>
      </c>
      <c r="I470" s="247"/>
      <c r="J470" s="247" t="s">
        <v>2702</v>
      </c>
      <c r="K470" s="247"/>
    </row>
    <row r="471" spans="1:11" ht="15.75" thickTop="1">
      <c r="A471" s="49"/>
      <c r="B471" s="49"/>
      <c r="C471" s="49"/>
      <c r="D471" s="49"/>
      <c r="E471" s="49"/>
      <c r="F471" s="50"/>
      <c r="G471" s="50"/>
      <c r="H471" s="50"/>
      <c r="I471" s="50"/>
      <c r="J471" s="50"/>
      <c r="K471" s="50"/>
    </row>
    <row r="472" spans="1:11">
      <c r="A472" s="40"/>
      <c r="B472" s="40" t="s">
        <v>1845</v>
      </c>
      <c r="C472" s="41" t="s">
        <v>1713</v>
      </c>
      <c r="D472" s="40" t="s">
        <v>1623</v>
      </c>
      <c r="E472" s="40" t="s">
        <v>1681</v>
      </c>
      <c r="F472" s="246" t="s">
        <v>1745</v>
      </c>
      <c r="G472" s="246"/>
      <c r="H472" s="42" t="s">
        <v>1649</v>
      </c>
      <c r="I472" s="41" t="s">
        <v>1815</v>
      </c>
      <c r="J472" s="41" t="s">
        <v>1958</v>
      </c>
      <c r="K472" s="41" t="s">
        <v>1748</v>
      </c>
    </row>
    <row r="473" spans="1:11" ht="33.75">
      <c r="A473" s="43" t="s">
        <v>1981</v>
      </c>
      <c r="B473" s="43" t="s">
        <v>2703</v>
      </c>
      <c r="C473" s="44" t="s">
        <v>2704</v>
      </c>
      <c r="D473" s="43" t="s">
        <v>1674</v>
      </c>
      <c r="E473" s="43" t="s">
        <v>1622</v>
      </c>
      <c r="F473" s="243" t="s">
        <v>1858</v>
      </c>
      <c r="G473" s="243"/>
      <c r="H473" s="45" t="s">
        <v>1735</v>
      </c>
      <c r="I473" s="44">
        <v>1</v>
      </c>
      <c r="J473" s="44" t="s">
        <v>2705</v>
      </c>
      <c r="K473" s="44" t="s">
        <v>2705</v>
      </c>
    </row>
    <row r="474" spans="1:11" ht="22.5">
      <c r="A474" s="43" t="s">
        <v>2002</v>
      </c>
      <c r="B474" s="43"/>
      <c r="C474" s="44" t="s">
        <v>2663</v>
      </c>
      <c r="D474" s="43" t="s">
        <v>1674</v>
      </c>
      <c r="E474" s="43" t="s">
        <v>2664</v>
      </c>
      <c r="F474" s="243" t="s">
        <v>1670</v>
      </c>
      <c r="G474" s="243"/>
      <c r="H474" s="45" t="s">
        <v>1582</v>
      </c>
      <c r="I474" s="44" t="s">
        <v>2436</v>
      </c>
      <c r="J474" s="44" t="s">
        <v>2666</v>
      </c>
      <c r="K474" s="46">
        <v>2.0499999999999998</v>
      </c>
    </row>
    <row r="475" spans="1:11" ht="22.5">
      <c r="A475" s="43" t="s">
        <v>2002</v>
      </c>
      <c r="B475" s="43"/>
      <c r="C475" s="44" t="s">
        <v>2207</v>
      </c>
      <c r="D475" s="43" t="s">
        <v>1674</v>
      </c>
      <c r="E475" s="43" t="s">
        <v>2208</v>
      </c>
      <c r="F475" s="243" t="s">
        <v>1670</v>
      </c>
      <c r="G475" s="243"/>
      <c r="H475" s="45" t="s">
        <v>1582</v>
      </c>
      <c r="I475" s="44" t="s">
        <v>2436</v>
      </c>
      <c r="J475" s="44" t="s">
        <v>2210</v>
      </c>
      <c r="K475" s="46">
        <v>2.64</v>
      </c>
    </row>
    <row r="476" spans="1:11" ht="33.75">
      <c r="A476" s="43" t="s">
        <v>1985</v>
      </c>
      <c r="B476" s="43"/>
      <c r="C476" s="44" t="s">
        <v>2706</v>
      </c>
      <c r="D476" s="43" t="s">
        <v>1674</v>
      </c>
      <c r="E476" s="43" t="s">
        <v>2707</v>
      </c>
      <c r="F476" s="243" t="s">
        <v>1910</v>
      </c>
      <c r="G476" s="243"/>
      <c r="H476" s="45" t="s">
        <v>1735</v>
      </c>
      <c r="I476" s="44" t="s">
        <v>1988</v>
      </c>
      <c r="J476" s="44" t="s">
        <v>2708</v>
      </c>
      <c r="K476" s="46">
        <v>2</v>
      </c>
    </row>
    <row r="477" spans="1:11">
      <c r="A477" s="47"/>
      <c r="B477" s="47"/>
      <c r="C477" s="47"/>
      <c r="D477" s="47"/>
      <c r="E477" s="47"/>
      <c r="F477" s="44" t="s">
        <v>1989</v>
      </c>
      <c r="G477" s="44" t="s">
        <v>2709</v>
      </c>
      <c r="H477" s="44" t="s">
        <v>1991</v>
      </c>
      <c r="I477" s="44" t="s">
        <v>1990</v>
      </c>
      <c r="J477" s="44" t="s">
        <v>1992</v>
      </c>
      <c r="K477" s="44" t="s">
        <v>2709</v>
      </c>
    </row>
    <row r="478" spans="1:11">
      <c r="A478" s="47"/>
      <c r="B478" s="47"/>
      <c r="C478" s="47"/>
      <c r="D478" s="47"/>
      <c r="E478" s="47"/>
      <c r="F478" s="44" t="s">
        <v>1993</v>
      </c>
      <c r="G478" s="44" t="s">
        <v>2710</v>
      </c>
      <c r="H478" s="242" t="s">
        <v>1995</v>
      </c>
      <c r="I478" s="242"/>
      <c r="J478" s="242" t="s">
        <v>2711</v>
      </c>
      <c r="K478" s="242"/>
    </row>
    <row r="479" spans="1:11" ht="15.75" thickBot="1">
      <c r="A479" s="47"/>
      <c r="B479" s="47"/>
      <c r="C479" s="47"/>
      <c r="D479" s="47"/>
      <c r="E479" s="47"/>
      <c r="F479" s="44" t="s">
        <v>1997</v>
      </c>
      <c r="G479" s="44" t="s">
        <v>2712</v>
      </c>
      <c r="H479" s="247" t="s">
        <v>1998</v>
      </c>
      <c r="I479" s="247"/>
      <c r="J479" s="247" t="s">
        <v>2713</v>
      </c>
      <c r="K479" s="247"/>
    </row>
    <row r="480" spans="1:11" ht="15.75" thickTop="1">
      <c r="A480" s="49"/>
      <c r="B480" s="49"/>
      <c r="C480" s="49"/>
      <c r="D480" s="49"/>
      <c r="E480" s="49"/>
      <c r="F480" s="50"/>
      <c r="G480" s="50"/>
      <c r="H480" s="50"/>
      <c r="I480" s="50"/>
      <c r="J480" s="50"/>
      <c r="K480" s="50"/>
    </row>
    <row r="481" spans="1:11">
      <c r="A481" s="40"/>
      <c r="B481" s="40" t="s">
        <v>1845</v>
      </c>
      <c r="C481" s="41" t="s">
        <v>1713</v>
      </c>
      <c r="D481" s="40" t="s">
        <v>1623</v>
      </c>
      <c r="E481" s="40" t="s">
        <v>1681</v>
      </c>
      <c r="F481" s="246" t="s">
        <v>1745</v>
      </c>
      <c r="G481" s="246"/>
      <c r="H481" s="42" t="s">
        <v>1649</v>
      </c>
      <c r="I481" s="41" t="s">
        <v>1815</v>
      </c>
      <c r="J481" s="41" t="s">
        <v>1958</v>
      </c>
      <c r="K481" s="41" t="s">
        <v>1748</v>
      </c>
    </row>
    <row r="482" spans="1:11" ht="22.5">
      <c r="A482" s="43" t="s">
        <v>1981</v>
      </c>
      <c r="B482" s="43" t="s">
        <v>2714</v>
      </c>
      <c r="C482" s="44" t="s">
        <v>2715</v>
      </c>
      <c r="D482" s="43" t="s">
        <v>1646</v>
      </c>
      <c r="E482" s="43" t="s">
        <v>1715</v>
      </c>
      <c r="F482" s="243" t="s">
        <v>1858</v>
      </c>
      <c r="G482" s="243"/>
      <c r="H482" s="45" t="s">
        <v>1735</v>
      </c>
      <c r="I482" s="44">
        <v>1</v>
      </c>
      <c r="J482" s="44" t="s">
        <v>2716</v>
      </c>
      <c r="K482" s="44" t="s">
        <v>2716</v>
      </c>
    </row>
    <row r="483" spans="1:11" ht="22.5">
      <c r="A483" s="43" t="s">
        <v>2002</v>
      </c>
      <c r="B483" s="43"/>
      <c r="C483" s="44" t="s">
        <v>2188</v>
      </c>
      <c r="D483" s="43" t="s">
        <v>1674</v>
      </c>
      <c r="E483" s="43" t="s">
        <v>2189</v>
      </c>
      <c r="F483" s="243" t="s">
        <v>1670</v>
      </c>
      <c r="G483" s="243"/>
      <c r="H483" s="45" t="s">
        <v>1582</v>
      </c>
      <c r="I483" s="44" t="s">
        <v>2717</v>
      </c>
      <c r="J483" s="44" t="s">
        <v>2190</v>
      </c>
      <c r="K483" s="46">
        <v>2.83</v>
      </c>
    </row>
    <row r="484" spans="1:11" ht="22.5">
      <c r="A484" s="43" t="s">
        <v>2002</v>
      </c>
      <c r="B484" s="43"/>
      <c r="C484" s="44" t="s">
        <v>2184</v>
      </c>
      <c r="D484" s="43" t="s">
        <v>1674</v>
      </c>
      <c r="E484" s="43" t="s">
        <v>2185</v>
      </c>
      <c r="F484" s="243" t="s">
        <v>1670</v>
      </c>
      <c r="G484" s="243"/>
      <c r="H484" s="45" t="s">
        <v>1582</v>
      </c>
      <c r="I484" s="44" t="s">
        <v>2717</v>
      </c>
      <c r="J484" s="44" t="s">
        <v>2187</v>
      </c>
      <c r="K484" s="46">
        <v>3.62</v>
      </c>
    </row>
    <row r="485" spans="1:11" ht="33.75">
      <c r="A485" s="43" t="s">
        <v>1985</v>
      </c>
      <c r="B485" s="43"/>
      <c r="C485" s="44" t="s">
        <v>2718</v>
      </c>
      <c r="D485" s="43" t="s">
        <v>1646</v>
      </c>
      <c r="E485" s="43" t="s">
        <v>1715</v>
      </c>
      <c r="F485" s="243" t="s">
        <v>1910</v>
      </c>
      <c r="G485" s="243"/>
      <c r="H485" s="45" t="s">
        <v>1735</v>
      </c>
      <c r="I485" s="44" t="s">
        <v>1988</v>
      </c>
      <c r="J485" s="44" t="s">
        <v>2719</v>
      </c>
      <c r="K485" s="46">
        <v>11.73</v>
      </c>
    </row>
    <row r="486" spans="1:11">
      <c r="A486" s="47"/>
      <c r="B486" s="47"/>
      <c r="C486" s="47"/>
      <c r="D486" s="47"/>
      <c r="E486" s="47"/>
      <c r="F486" s="44" t="s">
        <v>1989</v>
      </c>
      <c r="G486" s="44" t="s">
        <v>2720</v>
      </c>
      <c r="H486" s="44" t="s">
        <v>1991</v>
      </c>
      <c r="I486" s="44" t="s">
        <v>1990</v>
      </c>
      <c r="J486" s="44" t="s">
        <v>1992</v>
      </c>
      <c r="K486" s="44" t="s">
        <v>2720</v>
      </c>
    </row>
    <row r="487" spans="1:11">
      <c r="A487" s="47"/>
      <c r="B487" s="47"/>
      <c r="C487" s="47"/>
      <c r="D487" s="47"/>
      <c r="E487" s="47"/>
      <c r="F487" s="44" t="s">
        <v>1993</v>
      </c>
      <c r="G487" s="44" t="s">
        <v>2721</v>
      </c>
      <c r="H487" s="242" t="s">
        <v>1995</v>
      </c>
      <c r="I487" s="242"/>
      <c r="J487" s="242" t="s">
        <v>2722</v>
      </c>
      <c r="K487" s="242"/>
    </row>
    <row r="488" spans="1:11" ht="15.75" thickBot="1">
      <c r="A488" s="47"/>
      <c r="B488" s="47"/>
      <c r="C488" s="47"/>
      <c r="D488" s="47"/>
      <c r="E488" s="47"/>
      <c r="F488" s="44" t="s">
        <v>1997</v>
      </c>
      <c r="G488" s="44" t="s">
        <v>2222</v>
      </c>
      <c r="H488" s="247" t="s">
        <v>1998</v>
      </c>
      <c r="I488" s="247"/>
      <c r="J488" s="247" t="s">
        <v>2723</v>
      </c>
      <c r="K488" s="247"/>
    </row>
    <row r="489" spans="1:11" ht="15.75" thickTop="1">
      <c r="A489" s="49"/>
      <c r="B489" s="49"/>
      <c r="C489" s="49"/>
      <c r="D489" s="49"/>
      <c r="E489" s="49"/>
      <c r="F489" s="50"/>
      <c r="G489" s="50"/>
      <c r="H489" s="50"/>
      <c r="I489" s="50"/>
      <c r="J489" s="50"/>
      <c r="K489" s="50"/>
    </row>
    <row r="490" spans="1:11">
      <c r="A490" s="40"/>
      <c r="B490" s="40" t="s">
        <v>1845</v>
      </c>
      <c r="C490" s="41" t="s">
        <v>1713</v>
      </c>
      <c r="D490" s="40" t="s">
        <v>1623</v>
      </c>
      <c r="E490" s="40" t="s">
        <v>1681</v>
      </c>
      <c r="F490" s="246" t="s">
        <v>1745</v>
      </c>
      <c r="G490" s="246"/>
      <c r="H490" s="42" t="s">
        <v>1649</v>
      </c>
      <c r="I490" s="41" t="s">
        <v>1815</v>
      </c>
      <c r="J490" s="41" t="s">
        <v>1958</v>
      </c>
      <c r="K490" s="41" t="s">
        <v>1748</v>
      </c>
    </row>
    <row r="491" spans="1:11" ht="22.5">
      <c r="A491" s="43" t="s">
        <v>1981</v>
      </c>
      <c r="B491" s="43" t="s">
        <v>2724</v>
      </c>
      <c r="C491" s="44" t="s">
        <v>2725</v>
      </c>
      <c r="D491" s="43" t="s">
        <v>1674</v>
      </c>
      <c r="E491" s="43" t="s">
        <v>1843</v>
      </c>
      <c r="F491" s="243" t="s">
        <v>1858</v>
      </c>
      <c r="G491" s="243"/>
      <c r="H491" s="45" t="s">
        <v>1735</v>
      </c>
      <c r="I491" s="44">
        <v>1</v>
      </c>
      <c r="J491" s="44" t="s">
        <v>2726</v>
      </c>
      <c r="K491" s="44" t="s">
        <v>2726</v>
      </c>
    </row>
    <row r="492" spans="1:11" ht="22.5">
      <c r="A492" s="43" t="s">
        <v>2002</v>
      </c>
      <c r="B492" s="43"/>
      <c r="C492" s="44" t="s">
        <v>2663</v>
      </c>
      <c r="D492" s="43" t="s">
        <v>1674</v>
      </c>
      <c r="E492" s="43" t="s">
        <v>2664</v>
      </c>
      <c r="F492" s="243" t="s">
        <v>1670</v>
      </c>
      <c r="G492" s="243"/>
      <c r="H492" s="45" t="s">
        <v>1582</v>
      </c>
      <c r="I492" s="44" t="s">
        <v>2727</v>
      </c>
      <c r="J492" s="44" t="s">
        <v>2666</v>
      </c>
      <c r="K492" s="46">
        <v>1.35</v>
      </c>
    </row>
    <row r="493" spans="1:11" ht="22.5">
      <c r="A493" s="43" t="s">
        <v>2002</v>
      </c>
      <c r="B493" s="43"/>
      <c r="C493" s="44" t="s">
        <v>2207</v>
      </c>
      <c r="D493" s="43" t="s">
        <v>1674</v>
      </c>
      <c r="E493" s="43" t="s">
        <v>2208</v>
      </c>
      <c r="F493" s="243" t="s">
        <v>1670</v>
      </c>
      <c r="G493" s="243"/>
      <c r="H493" s="45" t="s">
        <v>1582</v>
      </c>
      <c r="I493" s="44" t="s">
        <v>2727</v>
      </c>
      <c r="J493" s="44" t="s">
        <v>2210</v>
      </c>
      <c r="K493" s="46">
        <v>1.74</v>
      </c>
    </row>
    <row r="494" spans="1:11" ht="33.75">
      <c r="A494" s="43" t="s">
        <v>1985</v>
      </c>
      <c r="B494" s="43"/>
      <c r="C494" s="44" t="s">
        <v>2728</v>
      </c>
      <c r="D494" s="43" t="s">
        <v>1674</v>
      </c>
      <c r="E494" s="43" t="s">
        <v>2729</v>
      </c>
      <c r="F494" s="243" t="s">
        <v>1910</v>
      </c>
      <c r="G494" s="243"/>
      <c r="H494" s="45" t="s">
        <v>1735</v>
      </c>
      <c r="I494" s="44" t="s">
        <v>1988</v>
      </c>
      <c r="J494" s="44" t="s">
        <v>2399</v>
      </c>
      <c r="K494" s="46">
        <v>0.75</v>
      </c>
    </row>
    <row r="495" spans="1:11">
      <c r="A495" s="47"/>
      <c r="B495" s="47"/>
      <c r="C495" s="47"/>
      <c r="D495" s="47"/>
      <c r="E495" s="47"/>
      <c r="F495" s="44" t="s">
        <v>1989</v>
      </c>
      <c r="G495" s="44" t="s">
        <v>2730</v>
      </c>
      <c r="H495" s="44" t="s">
        <v>1991</v>
      </c>
      <c r="I495" s="44" t="s">
        <v>1990</v>
      </c>
      <c r="J495" s="44" t="s">
        <v>1992</v>
      </c>
      <c r="K495" s="44" t="s">
        <v>2730</v>
      </c>
    </row>
    <row r="496" spans="1:11">
      <c r="A496" s="47"/>
      <c r="B496" s="47"/>
      <c r="C496" s="47"/>
      <c r="D496" s="47"/>
      <c r="E496" s="47"/>
      <c r="F496" s="44" t="s">
        <v>1993</v>
      </c>
      <c r="G496" s="44" t="s">
        <v>2731</v>
      </c>
      <c r="H496" s="242" t="s">
        <v>1995</v>
      </c>
      <c r="I496" s="242"/>
      <c r="J496" s="242" t="s">
        <v>2362</v>
      </c>
      <c r="K496" s="242"/>
    </row>
    <row r="497" spans="1:11" ht="15.75" thickBot="1">
      <c r="A497" s="47"/>
      <c r="B497" s="47"/>
      <c r="C497" s="47"/>
      <c r="D497" s="47"/>
      <c r="E497" s="47"/>
      <c r="F497" s="44" t="s">
        <v>1997</v>
      </c>
      <c r="G497" s="44" t="s">
        <v>2732</v>
      </c>
      <c r="H497" s="247" t="s">
        <v>1998</v>
      </c>
      <c r="I497" s="247"/>
      <c r="J497" s="247" t="s">
        <v>2733</v>
      </c>
      <c r="K497" s="247"/>
    </row>
    <row r="498" spans="1:11" ht="15.75" thickTop="1">
      <c r="A498" s="49"/>
      <c r="B498" s="49"/>
      <c r="C498" s="49"/>
      <c r="D498" s="49"/>
      <c r="E498" s="49"/>
      <c r="F498" s="50"/>
      <c r="G498" s="50"/>
      <c r="H498" s="50"/>
      <c r="I498" s="50"/>
      <c r="J498" s="50"/>
      <c r="K498" s="50"/>
    </row>
    <row r="499" spans="1:11">
      <c r="A499" s="40"/>
      <c r="B499" s="40" t="s">
        <v>1845</v>
      </c>
      <c r="C499" s="41" t="s">
        <v>1713</v>
      </c>
      <c r="D499" s="40" t="s">
        <v>1623</v>
      </c>
      <c r="E499" s="40" t="s">
        <v>1681</v>
      </c>
      <c r="F499" s="246" t="s">
        <v>1745</v>
      </c>
      <c r="G499" s="246"/>
      <c r="H499" s="42" t="s">
        <v>1649</v>
      </c>
      <c r="I499" s="41" t="s">
        <v>1815</v>
      </c>
      <c r="J499" s="41" t="s">
        <v>1958</v>
      </c>
      <c r="K499" s="41" t="s">
        <v>1748</v>
      </c>
    </row>
    <row r="500" spans="1:11" ht="22.5">
      <c r="A500" s="43" t="s">
        <v>1981</v>
      </c>
      <c r="B500" s="43" t="s">
        <v>2734</v>
      </c>
      <c r="C500" s="44" t="s">
        <v>2735</v>
      </c>
      <c r="D500" s="43" t="s">
        <v>1646</v>
      </c>
      <c r="E500" s="43" t="s">
        <v>1830</v>
      </c>
      <c r="F500" s="243" t="s">
        <v>1858</v>
      </c>
      <c r="G500" s="243"/>
      <c r="H500" s="45" t="s">
        <v>1735</v>
      </c>
      <c r="I500" s="44">
        <v>1</v>
      </c>
      <c r="J500" s="44" t="s">
        <v>2736</v>
      </c>
      <c r="K500" s="44" t="s">
        <v>2736</v>
      </c>
    </row>
    <row r="501" spans="1:11" ht="22.5">
      <c r="A501" s="43" t="s">
        <v>2002</v>
      </c>
      <c r="B501" s="43"/>
      <c r="C501" s="44" t="s">
        <v>2663</v>
      </c>
      <c r="D501" s="43" t="s">
        <v>1674</v>
      </c>
      <c r="E501" s="43" t="s">
        <v>2664</v>
      </c>
      <c r="F501" s="243" t="s">
        <v>1670</v>
      </c>
      <c r="G501" s="243"/>
      <c r="H501" s="45" t="s">
        <v>1582</v>
      </c>
      <c r="I501" s="44" t="s">
        <v>2737</v>
      </c>
      <c r="J501" s="44" t="s">
        <v>2666</v>
      </c>
      <c r="K501" s="46">
        <v>24.61</v>
      </c>
    </row>
    <row r="502" spans="1:11" ht="22.5">
      <c r="A502" s="43" t="s">
        <v>2002</v>
      </c>
      <c r="B502" s="43"/>
      <c r="C502" s="44" t="s">
        <v>2207</v>
      </c>
      <c r="D502" s="43" t="s">
        <v>1674</v>
      </c>
      <c r="E502" s="43" t="s">
        <v>2208</v>
      </c>
      <c r="F502" s="243" t="s">
        <v>1670</v>
      </c>
      <c r="G502" s="243"/>
      <c r="H502" s="45" t="s">
        <v>1582</v>
      </c>
      <c r="I502" s="44" t="s">
        <v>2737</v>
      </c>
      <c r="J502" s="44" t="s">
        <v>2210</v>
      </c>
      <c r="K502" s="46">
        <v>31.67</v>
      </c>
    </row>
    <row r="503" spans="1:11" ht="33.75">
      <c r="A503" s="43" t="s">
        <v>1985</v>
      </c>
      <c r="B503" s="43"/>
      <c r="C503" s="44" t="s">
        <v>2738</v>
      </c>
      <c r="D503" s="43" t="s">
        <v>1646</v>
      </c>
      <c r="E503" s="43" t="s">
        <v>2739</v>
      </c>
      <c r="F503" s="243" t="s">
        <v>1910</v>
      </c>
      <c r="G503" s="243"/>
      <c r="H503" s="45" t="s">
        <v>1735</v>
      </c>
      <c r="I503" s="44" t="s">
        <v>1988</v>
      </c>
      <c r="J503" s="44" t="s">
        <v>2708</v>
      </c>
      <c r="K503" s="46">
        <v>2</v>
      </c>
    </row>
    <row r="504" spans="1:11">
      <c r="A504" s="47"/>
      <c r="B504" s="47"/>
      <c r="C504" s="47"/>
      <c r="D504" s="47"/>
      <c r="E504" s="47"/>
      <c r="F504" s="44" t="s">
        <v>1989</v>
      </c>
      <c r="G504" s="44" t="s">
        <v>2740</v>
      </c>
      <c r="H504" s="44" t="s">
        <v>1991</v>
      </c>
      <c r="I504" s="44" t="s">
        <v>1990</v>
      </c>
      <c r="J504" s="44" t="s">
        <v>1992</v>
      </c>
      <c r="K504" s="44" t="s">
        <v>2740</v>
      </c>
    </row>
    <row r="505" spans="1:11">
      <c r="A505" s="47"/>
      <c r="B505" s="47"/>
      <c r="C505" s="47"/>
      <c r="D505" s="47"/>
      <c r="E505" s="47"/>
      <c r="F505" s="44" t="s">
        <v>1993</v>
      </c>
      <c r="G505" s="44" t="s">
        <v>2303</v>
      </c>
      <c r="H505" s="242" t="s">
        <v>1995</v>
      </c>
      <c r="I505" s="242"/>
      <c r="J505" s="242" t="s">
        <v>2741</v>
      </c>
      <c r="K505" s="242"/>
    </row>
    <row r="506" spans="1:11" ht="15.75" thickBot="1">
      <c r="A506" s="47"/>
      <c r="B506" s="47"/>
      <c r="C506" s="47"/>
      <c r="D506" s="47"/>
      <c r="E506" s="47"/>
      <c r="F506" s="44" t="s">
        <v>1997</v>
      </c>
      <c r="G506" s="44" t="s">
        <v>2742</v>
      </c>
      <c r="H506" s="247" t="s">
        <v>1998</v>
      </c>
      <c r="I506" s="247"/>
      <c r="J506" s="247" t="s">
        <v>2743</v>
      </c>
      <c r="K506" s="247"/>
    </row>
    <row r="507" spans="1:11" ht="15.75" thickTop="1">
      <c r="A507" s="49"/>
      <c r="B507" s="49"/>
      <c r="C507" s="49"/>
      <c r="D507" s="49"/>
      <c r="E507" s="49"/>
      <c r="F507" s="50"/>
      <c r="G507" s="50"/>
      <c r="H507" s="50"/>
      <c r="I507" s="50"/>
      <c r="J507" s="50"/>
      <c r="K507" s="50"/>
    </row>
    <row r="508" spans="1:11">
      <c r="A508" s="40"/>
      <c r="B508" s="40" t="s">
        <v>1845</v>
      </c>
      <c r="C508" s="41" t="s">
        <v>1713</v>
      </c>
      <c r="D508" s="40" t="s">
        <v>1623</v>
      </c>
      <c r="E508" s="40" t="s">
        <v>1681</v>
      </c>
      <c r="F508" s="246" t="s">
        <v>1745</v>
      </c>
      <c r="G508" s="246"/>
      <c r="H508" s="42" t="s">
        <v>1649</v>
      </c>
      <c r="I508" s="41" t="s">
        <v>1815</v>
      </c>
      <c r="J508" s="41" t="s">
        <v>1958</v>
      </c>
      <c r="K508" s="41" t="s">
        <v>1748</v>
      </c>
    </row>
    <row r="509" spans="1:11" ht="22.5">
      <c r="A509" s="43" t="s">
        <v>1981</v>
      </c>
      <c r="B509" s="43" t="s">
        <v>2744</v>
      </c>
      <c r="C509" s="44" t="s">
        <v>2745</v>
      </c>
      <c r="D509" s="43" t="s">
        <v>1674</v>
      </c>
      <c r="E509" s="43" t="s">
        <v>1813</v>
      </c>
      <c r="F509" s="243" t="s">
        <v>1858</v>
      </c>
      <c r="G509" s="243"/>
      <c r="H509" s="45" t="s">
        <v>1586</v>
      </c>
      <c r="I509" s="44">
        <v>1</v>
      </c>
      <c r="J509" s="44" t="s">
        <v>2746</v>
      </c>
      <c r="K509" s="44" t="s">
        <v>2746</v>
      </c>
    </row>
    <row r="510" spans="1:11" ht="22.5">
      <c r="A510" s="43" t="s">
        <v>2002</v>
      </c>
      <c r="B510" s="43"/>
      <c r="C510" s="44" t="s">
        <v>2663</v>
      </c>
      <c r="D510" s="43" t="s">
        <v>1674</v>
      </c>
      <c r="E510" s="43" t="s">
        <v>2664</v>
      </c>
      <c r="F510" s="243" t="s">
        <v>1670</v>
      </c>
      <c r="G510" s="243"/>
      <c r="H510" s="45" t="s">
        <v>1582</v>
      </c>
      <c r="I510" s="44" t="s">
        <v>2747</v>
      </c>
      <c r="J510" s="44" t="s">
        <v>2666</v>
      </c>
      <c r="K510" s="46">
        <v>0.9</v>
      </c>
    </row>
    <row r="511" spans="1:11" ht="22.5">
      <c r="A511" s="43" t="s">
        <v>2002</v>
      </c>
      <c r="B511" s="43"/>
      <c r="C511" s="44" t="s">
        <v>2207</v>
      </c>
      <c r="D511" s="43" t="s">
        <v>1674</v>
      </c>
      <c r="E511" s="43" t="s">
        <v>2208</v>
      </c>
      <c r="F511" s="243" t="s">
        <v>1670</v>
      </c>
      <c r="G511" s="243"/>
      <c r="H511" s="45" t="s">
        <v>1582</v>
      </c>
      <c r="I511" s="44" t="s">
        <v>2747</v>
      </c>
      <c r="J511" s="44" t="s">
        <v>2210</v>
      </c>
      <c r="K511" s="46">
        <v>1.1499999999999999</v>
      </c>
    </row>
    <row r="512" spans="1:11" ht="45">
      <c r="A512" s="43" t="s">
        <v>2002</v>
      </c>
      <c r="B512" s="43"/>
      <c r="C512" s="44" t="s">
        <v>2691</v>
      </c>
      <c r="D512" s="43" t="s">
        <v>1674</v>
      </c>
      <c r="E512" s="43" t="s">
        <v>2692</v>
      </c>
      <c r="F512" s="243" t="s">
        <v>1935</v>
      </c>
      <c r="G512" s="243"/>
      <c r="H512" s="45" t="s">
        <v>1586</v>
      </c>
      <c r="I512" s="44" t="s">
        <v>1988</v>
      </c>
      <c r="J512" s="44" t="s">
        <v>2693</v>
      </c>
      <c r="K512" s="46">
        <v>2.0499999999999998</v>
      </c>
    </row>
    <row r="513" spans="1:11" ht="33.75">
      <c r="A513" s="43" t="s">
        <v>1985</v>
      </c>
      <c r="B513" s="43"/>
      <c r="C513" s="44" t="s">
        <v>2748</v>
      </c>
      <c r="D513" s="43" t="s">
        <v>1674</v>
      </c>
      <c r="E513" s="43" t="s">
        <v>2749</v>
      </c>
      <c r="F513" s="243" t="s">
        <v>1910</v>
      </c>
      <c r="G513" s="243"/>
      <c r="H513" s="45" t="s">
        <v>1586</v>
      </c>
      <c r="I513" s="44" t="s">
        <v>2186</v>
      </c>
      <c r="J513" s="44" t="s">
        <v>2750</v>
      </c>
      <c r="K513" s="46">
        <v>1.66</v>
      </c>
    </row>
    <row r="514" spans="1:11">
      <c r="A514" s="47"/>
      <c r="B514" s="47"/>
      <c r="C514" s="47"/>
      <c r="D514" s="47"/>
      <c r="E514" s="47"/>
      <c r="F514" s="44" t="s">
        <v>1989</v>
      </c>
      <c r="G514" s="44" t="s">
        <v>2751</v>
      </c>
      <c r="H514" s="44" t="s">
        <v>1991</v>
      </c>
      <c r="I514" s="44" t="s">
        <v>1990</v>
      </c>
      <c r="J514" s="44" t="s">
        <v>1992</v>
      </c>
      <c r="K514" s="44" t="s">
        <v>2751</v>
      </c>
    </row>
    <row r="515" spans="1:11">
      <c r="A515" s="47"/>
      <c r="B515" s="47"/>
      <c r="C515" s="47"/>
      <c r="D515" s="47"/>
      <c r="E515" s="47"/>
      <c r="F515" s="44" t="s">
        <v>1993</v>
      </c>
      <c r="G515" s="44" t="s">
        <v>2752</v>
      </c>
      <c r="H515" s="242" t="s">
        <v>1995</v>
      </c>
      <c r="I515" s="242"/>
      <c r="J515" s="242" t="s">
        <v>2753</v>
      </c>
      <c r="K515" s="242"/>
    </row>
    <row r="516" spans="1:11" ht="15.75" thickBot="1">
      <c r="A516" s="47"/>
      <c r="B516" s="47"/>
      <c r="C516" s="47"/>
      <c r="D516" s="47"/>
      <c r="E516" s="47"/>
      <c r="F516" s="44" t="s">
        <v>1997</v>
      </c>
      <c r="G516" s="44" t="s">
        <v>2754</v>
      </c>
      <c r="H516" s="247" t="s">
        <v>1998</v>
      </c>
      <c r="I516" s="247"/>
      <c r="J516" s="247" t="s">
        <v>2755</v>
      </c>
      <c r="K516" s="247"/>
    </row>
    <row r="517" spans="1:11" ht="15.75" thickTop="1">
      <c r="A517" s="49"/>
      <c r="B517" s="49"/>
      <c r="C517" s="49"/>
      <c r="D517" s="49"/>
      <c r="E517" s="49"/>
      <c r="F517" s="50"/>
      <c r="G517" s="50"/>
      <c r="H517" s="50"/>
      <c r="I517" s="50"/>
      <c r="J517" s="50"/>
      <c r="K517" s="50"/>
    </row>
    <row r="518" spans="1:11">
      <c r="A518" s="40"/>
      <c r="B518" s="40" t="s">
        <v>1845</v>
      </c>
      <c r="C518" s="41" t="s">
        <v>1713</v>
      </c>
      <c r="D518" s="40" t="s">
        <v>1623</v>
      </c>
      <c r="E518" s="40" t="s">
        <v>1681</v>
      </c>
      <c r="F518" s="246" t="s">
        <v>1745</v>
      </c>
      <c r="G518" s="246"/>
      <c r="H518" s="42" t="s">
        <v>1649</v>
      </c>
      <c r="I518" s="41" t="s">
        <v>1815</v>
      </c>
      <c r="J518" s="41" t="s">
        <v>1958</v>
      </c>
      <c r="K518" s="41" t="s">
        <v>1748</v>
      </c>
    </row>
    <row r="519" spans="1:11" ht="22.5">
      <c r="A519" s="43" t="s">
        <v>1981</v>
      </c>
      <c r="B519" s="43" t="s">
        <v>2756</v>
      </c>
      <c r="C519" s="44" t="s">
        <v>2757</v>
      </c>
      <c r="D519" s="43" t="s">
        <v>1674</v>
      </c>
      <c r="E519" s="43" t="s">
        <v>1857</v>
      </c>
      <c r="F519" s="243" t="s">
        <v>1858</v>
      </c>
      <c r="G519" s="243"/>
      <c r="H519" s="45" t="s">
        <v>1735</v>
      </c>
      <c r="I519" s="44">
        <v>1</v>
      </c>
      <c r="J519" s="44" t="s">
        <v>2758</v>
      </c>
      <c r="K519" s="44" t="s">
        <v>2758</v>
      </c>
    </row>
    <row r="520" spans="1:11" ht="22.5">
      <c r="A520" s="43" t="s">
        <v>2002</v>
      </c>
      <c r="B520" s="43"/>
      <c r="C520" s="44" t="s">
        <v>2759</v>
      </c>
      <c r="D520" s="43" t="s">
        <v>1674</v>
      </c>
      <c r="E520" s="43" t="s">
        <v>2760</v>
      </c>
      <c r="F520" s="243" t="s">
        <v>1858</v>
      </c>
      <c r="G520" s="243"/>
      <c r="H520" s="45" t="s">
        <v>1735</v>
      </c>
      <c r="I520" s="44" t="s">
        <v>1988</v>
      </c>
      <c r="J520" s="44" t="s">
        <v>2761</v>
      </c>
      <c r="K520" s="46">
        <v>5.73</v>
      </c>
    </row>
    <row r="521" spans="1:11" ht="22.5">
      <c r="A521" s="43" t="s">
        <v>2002</v>
      </c>
      <c r="B521" s="43"/>
      <c r="C521" s="44" t="s">
        <v>2762</v>
      </c>
      <c r="D521" s="43" t="s">
        <v>1674</v>
      </c>
      <c r="E521" s="43" t="s">
        <v>2763</v>
      </c>
      <c r="F521" s="243" t="s">
        <v>1858</v>
      </c>
      <c r="G521" s="243"/>
      <c r="H521" s="45" t="s">
        <v>1735</v>
      </c>
      <c r="I521" s="44" t="s">
        <v>1988</v>
      </c>
      <c r="J521" s="44" t="s">
        <v>2764</v>
      </c>
      <c r="K521" s="46">
        <v>36.68</v>
      </c>
    </row>
    <row r="522" spans="1:11">
      <c r="A522" s="47"/>
      <c r="B522" s="47"/>
      <c r="C522" s="47"/>
      <c r="D522" s="47"/>
      <c r="E522" s="47"/>
      <c r="F522" s="44" t="s">
        <v>1989</v>
      </c>
      <c r="G522" s="44" t="s">
        <v>2765</v>
      </c>
      <c r="H522" s="44" t="s">
        <v>1991</v>
      </c>
      <c r="I522" s="44" t="s">
        <v>1990</v>
      </c>
      <c r="J522" s="44" t="s">
        <v>1992</v>
      </c>
      <c r="K522" s="44" t="s">
        <v>2765</v>
      </c>
    </row>
    <row r="523" spans="1:11">
      <c r="A523" s="47"/>
      <c r="B523" s="47"/>
      <c r="C523" s="47"/>
      <c r="D523" s="47"/>
      <c r="E523" s="47"/>
      <c r="F523" s="44" t="s">
        <v>1993</v>
      </c>
      <c r="G523" s="44" t="s">
        <v>2766</v>
      </c>
      <c r="H523" s="242" t="s">
        <v>1995</v>
      </c>
      <c r="I523" s="242"/>
      <c r="J523" s="242" t="s">
        <v>2767</v>
      </c>
      <c r="K523" s="242"/>
    </row>
    <row r="524" spans="1:11" ht="15.75" thickBot="1">
      <c r="A524" s="47"/>
      <c r="B524" s="47"/>
      <c r="C524" s="47"/>
      <c r="D524" s="47"/>
      <c r="E524" s="47"/>
      <c r="F524" s="44" t="s">
        <v>1997</v>
      </c>
      <c r="G524" s="44" t="s">
        <v>1988</v>
      </c>
      <c r="H524" s="247" t="s">
        <v>1998</v>
      </c>
      <c r="I524" s="247"/>
      <c r="J524" s="247" t="s">
        <v>2767</v>
      </c>
      <c r="K524" s="247"/>
    </row>
    <row r="525" spans="1:11" ht="15.75" thickTop="1">
      <c r="A525" s="49"/>
      <c r="B525" s="49"/>
      <c r="C525" s="49"/>
      <c r="D525" s="49"/>
      <c r="E525" s="49"/>
      <c r="F525" s="50"/>
      <c r="G525" s="50"/>
      <c r="H525" s="50"/>
      <c r="I525" s="50"/>
      <c r="J525" s="50"/>
      <c r="K525" s="50"/>
    </row>
    <row r="526" spans="1:11">
      <c r="A526" s="40"/>
      <c r="B526" s="40" t="s">
        <v>1845</v>
      </c>
      <c r="C526" s="41" t="s">
        <v>1713</v>
      </c>
      <c r="D526" s="40" t="s">
        <v>1623</v>
      </c>
      <c r="E526" s="40" t="s">
        <v>1681</v>
      </c>
      <c r="F526" s="246" t="s">
        <v>1745</v>
      </c>
      <c r="G526" s="246"/>
      <c r="H526" s="42" t="s">
        <v>1649</v>
      </c>
      <c r="I526" s="41" t="s">
        <v>1815</v>
      </c>
      <c r="J526" s="41" t="s">
        <v>1958</v>
      </c>
      <c r="K526" s="41" t="s">
        <v>1748</v>
      </c>
    </row>
    <row r="527" spans="1:11" ht="22.5">
      <c r="A527" s="43" t="s">
        <v>1981</v>
      </c>
      <c r="B527" s="43" t="s">
        <v>2768</v>
      </c>
      <c r="C527" s="44" t="s">
        <v>2769</v>
      </c>
      <c r="D527" s="43" t="s">
        <v>1674</v>
      </c>
      <c r="E527" s="43" t="s">
        <v>1579</v>
      </c>
      <c r="F527" s="243" t="s">
        <v>1858</v>
      </c>
      <c r="G527" s="243"/>
      <c r="H527" s="45" t="s">
        <v>1735</v>
      </c>
      <c r="I527" s="44">
        <v>1</v>
      </c>
      <c r="J527" s="44" t="s">
        <v>2770</v>
      </c>
      <c r="K527" s="44" t="s">
        <v>2770</v>
      </c>
    </row>
    <row r="528" spans="1:11" ht="22.5">
      <c r="A528" s="43" t="s">
        <v>2002</v>
      </c>
      <c r="B528" s="43"/>
      <c r="C528" s="44" t="s">
        <v>2759</v>
      </c>
      <c r="D528" s="43" t="s">
        <v>1674</v>
      </c>
      <c r="E528" s="43" t="s">
        <v>2760</v>
      </c>
      <c r="F528" s="243" t="s">
        <v>1858</v>
      </c>
      <c r="G528" s="243"/>
      <c r="H528" s="45" t="s">
        <v>1735</v>
      </c>
      <c r="I528" s="44" t="s">
        <v>1988</v>
      </c>
      <c r="J528" s="44" t="s">
        <v>2761</v>
      </c>
      <c r="K528" s="46">
        <v>5.73</v>
      </c>
    </row>
    <row r="529" spans="1:11" ht="22.5">
      <c r="A529" s="43" t="s">
        <v>2002</v>
      </c>
      <c r="B529" s="43"/>
      <c r="C529" s="44" t="s">
        <v>2771</v>
      </c>
      <c r="D529" s="43" t="s">
        <v>1674</v>
      </c>
      <c r="E529" s="43" t="s">
        <v>2772</v>
      </c>
      <c r="F529" s="243" t="s">
        <v>1858</v>
      </c>
      <c r="G529" s="243"/>
      <c r="H529" s="45" t="s">
        <v>1735</v>
      </c>
      <c r="I529" s="44" t="s">
        <v>1988</v>
      </c>
      <c r="J529" s="44" t="s">
        <v>2773</v>
      </c>
      <c r="K529" s="46">
        <v>33.47</v>
      </c>
    </row>
    <row r="530" spans="1:11">
      <c r="A530" s="47"/>
      <c r="B530" s="47"/>
      <c r="C530" s="47"/>
      <c r="D530" s="47"/>
      <c r="E530" s="47"/>
      <c r="F530" s="44" t="s">
        <v>1989</v>
      </c>
      <c r="G530" s="44" t="s">
        <v>2774</v>
      </c>
      <c r="H530" s="44" t="s">
        <v>1991</v>
      </c>
      <c r="I530" s="44" t="s">
        <v>1990</v>
      </c>
      <c r="J530" s="44" t="s">
        <v>1992</v>
      </c>
      <c r="K530" s="44" t="s">
        <v>2774</v>
      </c>
    </row>
    <row r="531" spans="1:11">
      <c r="A531" s="47"/>
      <c r="B531" s="47"/>
      <c r="C531" s="47"/>
      <c r="D531" s="47"/>
      <c r="E531" s="47"/>
      <c r="F531" s="44" t="s">
        <v>1993</v>
      </c>
      <c r="G531" s="44" t="s">
        <v>2775</v>
      </c>
      <c r="H531" s="242" t="s">
        <v>1995</v>
      </c>
      <c r="I531" s="242"/>
      <c r="J531" s="242" t="s">
        <v>2776</v>
      </c>
      <c r="K531" s="242"/>
    </row>
    <row r="532" spans="1:11" ht="15.75" thickBot="1">
      <c r="A532" s="47"/>
      <c r="B532" s="47"/>
      <c r="C532" s="47"/>
      <c r="D532" s="47"/>
      <c r="E532" s="47"/>
      <c r="F532" s="44" t="s">
        <v>1997</v>
      </c>
      <c r="G532" s="44" t="s">
        <v>1988</v>
      </c>
      <c r="H532" s="247" t="s">
        <v>1998</v>
      </c>
      <c r="I532" s="247"/>
      <c r="J532" s="247" t="s">
        <v>2776</v>
      </c>
      <c r="K532" s="247"/>
    </row>
    <row r="533" spans="1:11" ht="15.75" thickTop="1">
      <c r="A533" s="49"/>
      <c r="B533" s="49"/>
      <c r="C533" s="49"/>
      <c r="D533" s="49"/>
      <c r="E533" s="49"/>
      <c r="F533" s="50"/>
      <c r="G533" s="50"/>
      <c r="H533" s="50"/>
      <c r="I533" s="50"/>
      <c r="J533" s="50"/>
      <c r="K533" s="50"/>
    </row>
    <row r="534" spans="1:11">
      <c r="A534" s="40"/>
      <c r="B534" s="40" t="s">
        <v>1845</v>
      </c>
      <c r="C534" s="41" t="s">
        <v>1713</v>
      </c>
      <c r="D534" s="40" t="s">
        <v>1623</v>
      </c>
      <c r="E534" s="40" t="s">
        <v>1681</v>
      </c>
      <c r="F534" s="246" t="s">
        <v>1745</v>
      </c>
      <c r="G534" s="246"/>
      <c r="H534" s="42" t="s">
        <v>1649</v>
      </c>
      <c r="I534" s="41" t="s">
        <v>1815</v>
      </c>
      <c r="J534" s="41" t="s">
        <v>1958</v>
      </c>
      <c r="K534" s="41" t="s">
        <v>1748</v>
      </c>
    </row>
    <row r="535" spans="1:11" ht="22.5">
      <c r="A535" s="43" t="s">
        <v>1981</v>
      </c>
      <c r="B535" s="43" t="s">
        <v>2777</v>
      </c>
      <c r="C535" s="44" t="s">
        <v>2778</v>
      </c>
      <c r="D535" s="43" t="s">
        <v>1674</v>
      </c>
      <c r="E535" s="43" t="s">
        <v>1608</v>
      </c>
      <c r="F535" s="243" t="s">
        <v>1858</v>
      </c>
      <c r="G535" s="243"/>
      <c r="H535" s="45" t="s">
        <v>1735</v>
      </c>
      <c r="I535" s="44">
        <v>1</v>
      </c>
      <c r="J535" s="44" t="s">
        <v>2779</v>
      </c>
      <c r="K535" s="44" t="s">
        <v>2779</v>
      </c>
    </row>
    <row r="536" spans="1:11" ht="22.5">
      <c r="A536" s="43" t="s">
        <v>2002</v>
      </c>
      <c r="B536" s="43"/>
      <c r="C536" s="44" t="s">
        <v>2759</v>
      </c>
      <c r="D536" s="43" t="s">
        <v>1674</v>
      </c>
      <c r="E536" s="43" t="s">
        <v>2760</v>
      </c>
      <c r="F536" s="243" t="s">
        <v>1858</v>
      </c>
      <c r="G536" s="243"/>
      <c r="H536" s="45" t="s">
        <v>1735</v>
      </c>
      <c r="I536" s="44" t="s">
        <v>1988</v>
      </c>
      <c r="J536" s="44" t="s">
        <v>2761</v>
      </c>
      <c r="K536" s="46">
        <v>5.73</v>
      </c>
    </row>
    <row r="537" spans="1:11" ht="22.5">
      <c r="A537" s="43" t="s">
        <v>2002</v>
      </c>
      <c r="B537" s="43"/>
      <c r="C537" s="44" t="s">
        <v>2780</v>
      </c>
      <c r="D537" s="43" t="s">
        <v>1674</v>
      </c>
      <c r="E537" s="43" t="s">
        <v>2781</v>
      </c>
      <c r="F537" s="243" t="s">
        <v>1858</v>
      </c>
      <c r="G537" s="243"/>
      <c r="H537" s="45" t="s">
        <v>1735</v>
      </c>
      <c r="I537" s="44" t="s">
        <v>1988</v>
      </c>
      <c r="J537" s="44" t="s">
        <v>2782</v>
      </c>
      <c r="K537" s="46">
        <v>26.1</v>
      </c>
    </row>
    <row r="538" spans="1:11">
      <c r="A538" s="47"/>
      <c r="B538" s="47"/>
      <c r="C538" s="47"/>
      <c r="D538" s="47"/>
      <c r="E538" s="47"/>
      <c r="F538" s="44" t="s">
        <v>1989</v>
      </c>
      <c r="G538" s="44" t="s">
        <v>2783</v>
      </c>
      <c r="H538" s="44" t="s">
        <v>1991</v>
      </c>
      <c r="I538" s="44" t="s">
        <v>1990</v>
      </c>
      <c r="J538" s="44" t="s">
        <v>1992</v>
      </c>
      <c r="K538" s="44" t="s">
        <v>2783</v>
      </c>
    </row>
    <row r="539" spans="1:11">
      <c r="A539" s="47"/>
      <c r="B539" s="47"/>
      <c r="C539" s="47"/>
      <c r="D539" s="47"/>
      <c r="E539" s="47"/>
      <c r="F539" s="44" t="s">
        <v>1993</v>
      </c>
      <c r="G539" s="44" t="s">
        <v>2711</v>
      </c>
      <c r="H539" s="242" t="s">
        <v>1995</v>
      </c>
      <c r="I539" s="242"/>
      <c r="J539" s="242" t="s">
        <v>2784</v>
      </c>
      <c r="K539" s="242"/>
    </row>
    <row r="540" spans="1:11" ht="15.75" thickBot="1">
      <c r="A540" s="47"/>
      <c r="B540" s="47"/>
      <c r="C540" s="47"/>
      <c r="D540" s="47"/>
      <c r="E540" s="47"/>
      <c r="F540" s="44" t="s">
        <v>1997</v>
      </c>
      <c r="G540" s="44" t="s">
        <v>2213</v>
      </c>
      <c r="H540" s="247" t="s">
        <v>1998</v>
      </c>
      <c r="I540" s="247"/>
      <c r="J540" s="247" t="s">
        <v>2785</v>
      </c>
      <c r="K540" s="247"/>
    </row>
    <row r="541" spans="1:11" ht="15.75" thickTop="1">
      <c r="A541" s="49"/>
      <c r="B541" s="49"/>
      <c r="C541" s="49"/>
      <c r="D541" s="49"/>
      <c r="E541" s="49"/>
      <c r="F541" s="50"/>
      <c r="G541" s="50"/>
      <c r="H541" s="50"/>
      <c r="I541" s="50"/>
      <c r="J541" s="50"/>
      <c r="K541" s="50"/>
    </row>
    <row r="542" spans="1:11">
      <c r="A542" s="40"/>
      <c r="B542" s="40" t="s">
        <v>1845</v>
      </c>
      <c r="C542" s="41" t="s">
        <v>1713</v>
      </c>
      <c r="D542" s="40" t="s">
        <v>1623</v>
      </c>
      <c r="E542" s="40" t="s">
        <v>1681</v>
      </c>
      <c r="F542" s="246" t="s">
        <v>1745</v>
      </c>
      <c r="G542" s="246"/>
      <c r="H542" s="42" t="s">
        <v>1649</v>
      </c>
      <c r="I542" s="41" t="s">
        <v>1815</v>
      </c>
      <c r="J542" s="41" t="s">
        <v>1958</v>
      </c>
      <c r="K542" s="41" t="s">
        <v>1748</v>
      </c>
    </row>
    <row r="543" spans="1:11" ht="22.5">
      <c r="A543" s="43" t="s">
        <v>1981</v>
      </c>
      <c r="B543" s="43" t="s">
        <v>2786</v>
      </c>
      <c r="C543" s="44" t="s">
        <v>2787</v>
      </c>
      <c r="D543" s="43" t="s">
        <v>1674</v>
      </c>
      <c r="E543" s="43" t="s">
        <v>1929</v>
      </c>
      <c r="F543" s="243" t="s">
        <v>1858</v>
      </c>
      <c r="G543" s="243"/>
      <c r="H543" s="45" t="s">
        <v>1735</v>
      </c>
      <c r="I543" s="44">
        <v>1</v>
      </c>
      <c r="J543" s="44" t="s">
        <v>2788</v>
      </c>
      <c r="K543" s="44" t="s">
        <v>2788</v>
      </c>
    </row>
    <row r="544" spans="1:11" ht="22.5">
      <c r="A544" s="43" t="s">
        <v>2002</v>
      </c>
      <c r="B544" s="43"/>
      <c r="C544" s="44" t="s">
        <v>2759</v>
      </c>
      <c r="D544" s="43" t="s">
        <v>1674</v>
      </c>
      <c r="E544" s="43" t="s">
        <v>2760</v>
      </c>
      <c r="F544" s="243" t="s">
        <v>1858</v>
      </c>
      <c r="G544" s="243"/>
      <c r="H544" s="45" t="s">
        <v>1735</v>
      </c>
      <c r="I544" s="44" t="s">
        <v>1988</v>
      </c>
      <c r="J544" s="44" t="s">
        <v>2761</v>
      </c>
      <c r="K544" s="46">
        <v>5.73</v>
      </c>
    </row>
    <row r="545" spans="1:11" ht="22.5">
      <c r="A545" s="43" t="s">
        <v>2002</v>
      </c>
      <c r="B545" s="43"/>
      <c r="C545" s="44" t="s">
        <v>2789</v>
      </c>
      <c r="D545" s="43" t="s">
        <v>1674</v>
      </c>
      <c r="E545" s="43" t="s">
        <v>2790</v>
      </c>
      <c r="F545" s="243" t="s">
        <v>1858</v>
      </c>
      <c r="G545" s="243"/>
      <c r="H545" s="45" t="s">
        <v>1735</v>
      </c>
      <c r="I545" s="44" t="s">
        <v>1988</v>
      </c>
      <c r="J545" s="44" t="s">
        <v>2791</v>
      </c>
      <c r="K545" s="46">
        <v>16.5</v>
      </c>
    </row>
    <row r="546" spans="1:11">
      <c r="A546" s="47"/>
      <c r="B546" s="47"/>
      <c r="C546" s="47"/>
      <c r="D546" s="47"/>
      <c r="E546" s="47"/>
      <c r="F546" s="44" t="s">
        <v>1989</v>
      </c>
      <c r="G546" s="44" t="s">
        <v>2586</v>
      </c>
      <c r="H546" s="44" t="s">
        <v>1991</v>
      </c>
      <c r="I546" s="44" t="s">
        <v>1990</v>
      </c>
      <c r="J546" s="44" t="s">
        <v>1992</v>
      </c>
      <c r="K546" s="44" t="s">
        <v>2586</v>
      </c>
    </row>
    <row r="547" spans="1:11">
      <c r="A547" s="47"/>
      <c r="B547" s="47"/>
      <c r="C547" s="47"/>
      <c r="D547" s="47"/>
      <c r="E547" s="47"/>
      <c r="F547" s="44" t="s">
        <v>1993</v>
      </c>
      <c r="G547" s="44" t="s">
        <v>2792</v>
      </c>
      <c r="H547" s="242" t="s">
        <v>1995</v>
      </c>
      <c r="I547" s="242"/>
      <c r="J547" s="242" t="s">
        <v>2793</v>
      </c>
      <c r="K547" s="242"/>
    </row>
    <row r="548" spans="1:11" ht="15.75" thickBot="1">
      <c r="A548" s="47"/>
      <c r="B548" s="47"/>
      <c r="C548" s="47"/>
      <c r="D548" s="47"/>
      <c r="E548" s="47"/>
      <c r="F548" s="44" t="s">
        <v>1997</v>
      </c>
      <c r="G548" s="44" t="s">
        <v>2054</v>
      </c>
      <c r="H548" s="247" t="s">
        <v>1998</v>
      </c>
      <c r="I548" s="247"/>
      <c r="J548" s="247" t="s">
        <v>2794</v>
      </c>
      <c r="K548" s="247"/>
    </row>
    <row r="549" spans="1:11" ht="15.75" thickTop="1">
      <c r="A549" s="49"/>
      <c r="B549" s="49"/>
      <c r="C549" s="49"/>
      <c r="D549" s="49"/>
      <c r="E549" s="49"/>
      <c r="F549" s="50"/>
      <c r="G549" s="50"/>
      <c r="H549" s="50"/>
      <c r="I549" s="50"/>
      <c r="J549" s="50"/>
      <c r="K549" s="50"/>
    </row>
    <row r="550" spans="1:11">
      <c r="A550" s="40"/>
      <c r="B550" s="40" t="s">
        <v>1845</v>
      </c>
      <c r="C550" s="41" t="s">
        <v>1713</v>
      </c>
      <c r="D550" s="40" t="s">
        <v>1623</v>
      </c>
      <c r="E550" s="40" t="s">
        <v>1681</v>
      </c>
      <c r="F550" s="246" t="s">
        <v>1745</v>
      </c>
      <c r="G550" s="246"/>
      <c r="H550" s="42" t="s">
        <v>1649</v>
      </c>
      <c r="I550" s="41" t="s">
        <v>1815</v>
      </c>
      <c r="J550" s="41" t="s">
        <v>1958</v>
      </c>
      <c r="K550" s="41" t="s">
        <v>1748</v>
      </c>
    </row>
    <row r="551" spans="1:11" ht="22.5">
      <c r="A551" s="43" t="s">
        <v>1981</v>
      </c>
      <c r="B551" s="43" t="s">
        <v>2795</v>
      </c>
      <c r="C551" s="44" t="s">
        <v>2796</v>
      </c>
      <c r="D551" s="43" t="s">
        <v>1674</v>
      </c>
      <c r="E551" s="43" t="s">
        <v>1768</v>
      </c>
      <c r="F551" s="243" t="s">
        <v>1858</v>
      </c>
      <c r="G551" s="243"/>
      <c r="H551" s="45" t="s">
        <v>1735</v>
      </c>
      <c r="I551" s="44">
        <v>1</v>
      </c>
      <c r="J551" s="44" t="s">
        <v>2797</v>
      </c>
      <c r="K551" s="44" t="s">
        <v>2797</v>
      </c>
    </row>
    <row r="552" spans="1:11" ht="22.5">
      <c r="A552" s="43" t="s">
        <v>2002</v>
      </c>
      <c r="B552" s="43"/>
      <c r="C552" s="44" t="s">
        <v>2663</v>
      </c>
      <c r="D552" s="43" t="s">
        <v>1674</v>
      </c>
      <c r="E552" s="43" t="s">
        <v>2664</v>
      </c>
      <c r="F552" s="243" t="s">
        <v>1670</v>
      </c>
      <c r="G552" s="243"/>
      <c r="H552" s="45" t="s">
        <v>1582</v>
      </c>
      <c r="I552" s="44" t="s">
        <v>2798</v>
      </c>
      <c r="J552" s="44" t="s">
        <v>2666</v>
      </c>
      <c r="K552" s="46">
        <v>1.86</v>
      </c>
    </row>
    <row r="553" spans="1:11" ht="22.5">
      <c r="A553" s="43" t="s">
        <v>2002</v>
      </c>
      <c r="B553" s="43"/>
      <c r="C553" s="44" t="s">
        <v>2207</v>
      </c>
      <c r="D553" s="43" t="s">
        <v>1674</v>
      </c>
      <c r="E553" s="43" t="s">
        <v>2208</v>
      </c>
      <c r="F553" s="243" t="s">
        <v>1670</v>
      </c>
      <c r="G553" s="243"/>
      <c r="H553" s="45" t="s">
        <v>1582</v>
      </c>
      <c r="I553" s="44" t="s">
        <v>2798</v>
      </c>
      <c r="J553" s="44" t="s">
        <v>2210</v>
      </c>
      <c r="K553" s="46">
        <v>2.39</v>
      </c>
    </row>
    <row r="554" spans="1:11" ht="22.5">
      <c r="A554" s="43" t="s">
        <v>2002</v>
      </c>
      <c r="B554" s="43"/>
      <c r="C554" s="44" t="s">
        <v>2799</v>
      </c>
      <c r="D554" s="43" t="s">
        <v>1674</v>
      </c>
      <c r="E554" s="43" t="s">
        <v>2800</v>
      </c>
      <c r="F554" s="243" t="s">
        <v>1670</v>
      </c>
      <c r="G554" s="243"/>
      <c r="H554" s="45" t="s">
        <v>1644</v>
      </c>
      <c r="I554" s="44" t="s">
        <v>2801</v>
      </c>
      <c r="J554" s="44" t="s">
        <v>2802</v>
      </c>
      <c r="K554" s="46">
        <v>0.33</v>
      </c>
    </row>
    <row r="555" spans="1:11" ht="33.75">
      <c r="A555" s="43" t="s">
        <v>1985</v>
      </c>
      <c r="B555" s="43"/>
      <c r="C555" s="44" t="s">
        <v>2803</v>
      </c>
      <c r="D555" s="43" t="s">
        <v>1674</v>
      </c>
      <c r="E555" s="43" t="s">
        <v>2804</v>
      </c>
      <c r="F555" s="243" t="s">
        <v>1910</v>
      </c>
      <c r="G555" s="243"/>
      <c r="H555" s="45" t="s">
        <v>1735</v>
      </c>
      <c r="I555" s="44" t="s">
        <v>1988</v>
      </c>
      <c r="J555" s="44" t="s">
        <v>2805</v>
      </c>
      <c r="K555" s="46">
        <v>1.73</v>
      </c>
    </row>
    <row r="556" spans="1:11">
      <c r="A556" s="47"/>
      <c r="B556" s="47"/>
      <c r="C556" s="47"/>
      <c r="D556" s="47"/>
      <c r="E556" s="47"/>
      <c r="F556" s="44" t="s">
        <v>1989</v>
      </c>
      <c r="G556" s="44" t="s">
        <v>2806</v>
      </c>
      <c r="H556" s="44" t="s">
        <v>1991</v>
      </c>
      <c r="I556" s="44" t="s">
        <v>1990</v>
      </c>
      <c r="J556" s="44" t="s">
        <v>1992</v>
      </c>
      <c r="K556" s="44" t="s">
        <v>2806</v>
      </c>
    </row>
    <row r="557" spans="1:11">
      <c r="A557" s="47"/>
      <c r="B557" s="47"/>
      <c r="C557" s="47"/>
      <c r="D557" s="47"/>
      <c r="E557" s="47"/>
      <c r="F557" s="44" t="s">
        <v>1993</v>
      </c>
      <c r="G557" s="44" t="s">
        <v>2212</v>
      </c>
      <c r="H557" s="242" t="s">
        <v>1995</v>
      </c>
      <c r="I557" s="242"/>
      <c r="J557" s="242" t="s">
        <v>2807</v>
      </c>
      <c r="K557" s="242"/>
    </row>
    <row r="558" spans="1:11" ht="15.75" thickBot="1">
      <c r="A558" s="47"/>
      <c r="B558" s="47"/>
      <c r="C558" s="47"/>
      <c r="D558" s="47"/>
      <c r="E558" s="47"/>
      <c r="F558" s="44" t="s">
        <v>1997</v>
      </c>
      <c r="G558" s="44" t="s">
        <v>2808</v>
      </c>
      <c r="H558" s="247" t="s">
        <v>1998</v>
      </c>
      <c r="I558" s="247"/>
      <c r="J558" s="247" t="s">
        <v>2809</v>
      </c>
      <c r="K558" s="247"/>
    </row>
    <row r="559" spans="1:11" ht="15.75" thickTop="1">
      <c r="A559" s="49"/>
      <c r="B559" s="49"/>
      <c r="C559" s="49"/>
      <c r="D559" s="49"/>
      <c r="E559" s="49"/>
      <c r="F559" s="50"/>
      <c r="G559" s="50"/>
      <c r="H559" s="50"/>
      <c r="I559" s="50"/>
      <c r="J559" s="50"/>
      <c r="K559" s="50"/>
    </row>
    <row r="560" spans="1:11">
      <c r="A560" s="40"/>
      <c r="B560" s="40" t="s">
        <v>1845</v>
      </c>
      <c r="C560" s="41" t="s">
        <v>1713</v>
      </c>
      <c r="D560" s="40" t="s">
        <v>1623</v>
      </c>
      <c r="E560" s="40" t="s">
        <v>1681</v>
      </c>
      <c r="F560" s="246" t="s">
        <v>1745</v>
      </c>
      <c r="G560" s="246"/>
      <c r="H560" s="42" t="s">
        <v>1649</v>
      </c>
      <c r="I560" s="41" t="s">
        <v>1815</v>
      </c>
      <c r="J560" s="41" t="s">
        <v>1958</v>
      </c>
      <c r="K560" s="41" t="s">
        <v>1748</v>
      </c>
    </row>
    <row r="561" spans="1:11" ht="22.5">
      <c r="A561" s="43" t="s">
        <v>1981</v>
      </c>
      <c r="B561" s="43" t="s">
        <v>2810</v>
      </c>
      <c r="C561" s="44" t="s">
        <v>2811</v>
      </c>
      <c r="D561" s="43" t="s">
        <v>1674</v>
      </c>
      <c r="E561" s="43" t="s">
        <v>1850</v>
      </c>
      <c r="F561" s="243" t="s">
        <v>1858</v>
      </c>
      <c r="G561" s="243"/>
      <c r="H561" s="45" t="s">
        <v>1735</v>
      </c>
      <c r="I561" s="44">
        <v>1</v>
      </c>
      <c r="J561" s="44" t="s">
        <v>2812</v>
      </c>
      <c r="K561" s="44" t="s">
        <v>2812</v>
      </c>
    </row>
    <row r="562" spans="1:11" ht="22.5">
      <c r="A562" s="43" t="s">
        <v>2002</v>
      </c>
      <c r="B562" s="43"/>
      <c r="C562" s="44" t="s">
        <v>2663</v>
      </c>
      <c r="D562" s="43" t="s">
        <v>1674</v>
      </c>
      <c r="E562" s="43" t="s">
        <v>2664</v>
      </c>
      <c r="F562" s="243" t="s">
        <v>1670</v>
      </c>
      <c r="G562" s="243"/>
      <c r="H562" s="45" t="s">
        <v>1582</v>
      </c>
      <c r="I562" s="44" t="s">
        <v>2813</v>
      </c>
      <c r="J562" s="44" t="s">
        <v>2666</v>
      </c>
      <c r="K562" s="46">
        <v>6.67</v>
      </c>
    </row>
    <row r="563" spans="1:11" ht="22.5">
      <c r="A563" s="43" t="s">
        <v>2002</v>
      </c>
      <c r="B563" s="43"/>
      <c r="C563" s="44" t="s">
        <v>2207</v>
      </c>
      <c r="D563" s="43" t="s">
        <v>1674</v>
      </c>
      <c r="E563" s="43" t="s">
        <v>2208</v>
      </c>
      <c r="F563" s="243" t="s">
        <v>1670</v>
      </c>
      <c r="G563" s="243"/>
      <c r="H563" s="45" t="s">
        <v>1582</v>
      </c>
      <c r="I563" s="44" t="s">
        <v>2813</v>
      </c>
      <c r="J563" s="44" t="s">
        <v>2210</v>
      </c>
      <c r="K563" s="46">
        <v>8.58</v>
      </c>
    </row>
    <row r="564" spans="1:11" ht="22.5">
      <c r="A564" s="43" t="s">
        <v>2002</v>
      </c>
      <c r="B564" s="43"/>
      <c r="C564" s="44" t="s">
        <v>2799</v>
      </c>
      <c r="D564" s="43" t="s">
        <v>1674</v>
      </c>
      <c r="E564" s="43" t="s">
        <v>2800</v>
      </c>
      <c r="F564" s="243" t="s">
        <v>1670</v>
      </c>
      <c r="G564" s="243"/>
      <c r="H564" s="45" t="s">
        <v>1644</v>
      </c>
      <c r="I564" s="44" t="s">
        <v>2801</v>
      </c>
      <c r="J564" s="44" t="s">
        <v>2802</v>
      </c>
      <c r="K564" s="46">
        <v>0.33</v>
      </c>
    </row>
    <row r="565" spans="1:11" ht="33.75">
      <c r="A565" s="43" t="s">
        <v>1985</v>
      </c>
      <c r="B565" s="43"/>
      <c r="C565" s="44" t="s">
        <v>2803</v>
      </c>
      <c r="D565" s="43" t="s">
        <v>1674</v>
      </c>
      <c r="E565" s="43" t="s">
        <v>2804</v>
      </c>
      <c r="F565" s="243" t="s">
        <v>1910</v>
      </c>
      <c r="G565" s="243"/>
      <c r="H565" s="45" t="s">
        <v>1735</v>
      </c>
      <c r="I565" s="44" t="s">
        <v>1988</v>
      </c>
      <c r="J565" s="44" t="s">
        <v>2805</v>
      </c>
      <c r="K565" s="46">
        <v>1.73</v>
      </c>
    </row>
    <row r="566" spans="1:11">
      <c r="A566" s="47"/>
      <c r="B566" s="47"/>
      <c r="C566" s="47"/>
      <c r="D566" s="47"/>
      <c r="E566" s="47"/>
      <c r="F566" s="44" t="s">
        <v>1989</v>
      </c>
      <c r="G566" s="44" t="s">
        <v>2814</v>
      </c>
      <c r="H566" s="44" t="s">
        <v>1991</v>
      </c>
      <c r="I566" s="44" t="s">
        <v>1990</v>
      </c>
      <c r="J566" s="44" t="s">
        <v>1992</v>
      </c>
      <c r="K566" s="44" t="s">
        <v>2814</v>
      </c>
    </row>
    <row r="567" spans="1:11">
      <c r="A567" s="47"/>
      <c r="B567" s="47"/>
      <c r="C567" s="47"/>
      <c r="D567" s="47"/>
      <c r="E567" s="47"/>
      <c r="F567" s="44" t="s">
        <v>1993</v>
      </c>
      <c r="G567" s="44" t="s">
        <v>2815</v>
      </c>
      <c r="H567" s="242" t="s">
        <v>1995</v>
      </c>
      <c r="I567" s="242"/>
      <c r="J567" s="242" t="s">
        <v>2816</v>
      </c>
      <c r="K567" s="242"/>
    </row>
    <row r="568" spans="1:11" ht="15.75" thickBot="1">
      <c r="A568" s="47"/>
      <c r="B568" s="47"/>
      <c r="C568" s="47"/>
      <c r="D568" s="47"/>
      <c r="E568" s="47"/>
      <c r="F568" s="44" t="s">
        <v>1997</v>
      </c>
      <c r="G568" s="44" t="s">
        <v>1988</v>
      </c>
      <c r="H568" s="247" t="s">
        <v>1998</v>
      </c>
      <c r="I568" s="247"/>
      <c r="J568" s="247" t="s">
        <v>2816</v>
      </c>
      <c r="K568" s="247"/>
    </row>
    <row r="569" spans="1:11" ht="15.75" thickTop="1">
      <c r="A569" s="49"/>
      <c r="B569" s="49"/>
      <c r="C569" s="49"/>
      <c r="D569" s="49"/>
      <c r="E569" s="49"/>
      <c r="F569" s="50"/>
      <c r="G569" s="50"/>
      <c r="H569" s="50"/>
      <c r="I569" s="50"/>
      <c r="J569" s="50"/>
      <c r="K569" s="50"/>
    </row>
    <row r="570" spans="1:11">
      <c r="A570" s="40"/>
      <c r="B570" s="40" t="s">
        <v>1845</v>
      </c>
      <c r="C570" s="41" t="s">
        <v>1713</v>
      </c>
      <c r="D570" s="40" t="s">
        <v>1623</v>
      </c>
      <c r="E570" s="40" t="s">
        <v>1681</v>
      </c>
      <c r="F570" s="246" t="s">
        <v>1745</v>
      </c>
      <c r="G570" s="246"/>
      <c r="H570" s="42" t="s">
        <v>1649</v>
      </c>
      <c r="I570" s="41" t="s">
        <v>1815</v>
      </c>
      <c r="J570" s="41" t="s">
        <v>1958</v>
      </c>
      <c r="K570" s="41" t="s">
        <v>1748</v>
      </c>
    </row>
    <row r="571" spans="1:11" ht="22.5">
      <c r="A571" s="43" t="s">
        <v>1981</v>
      </c>
      <c r="B571" s="43" t="s">
        <v>2817</v>
      </c>
      <c r="C571" s="44" t="s">
        <v>2818</v>
      </c>
      <c r="D571" s="43" t="s">
        <v>1674</v>
      </c>
      <c r="E571" s="43" t="s">
        <v>1855</v>
      </c>
      <c r="F571" s="243" t="s">
        <v>1858</v>
      </c>
      <c r="G571" s="243"/>
      <c r="H571" s="45" t="s">
        <v>1735</v>
      </c>
      <c r="I571" s="44">
        <v>1</v>
      </c>
      <c r="J571" s="44" t="s">
        <v>2700</v>
      </c>
      <c r="K571" s="44" t="s">
        <v>2700</v>
      </c>
    </row>
    <row r="572" spans="1:11" ht="22.5">
      <c r="A572" s="43" t="s">
        <v>2002</v>
      </c>
      <c r="B572" s="43"/>
      <c r="C572" s="44" t="s">
        <v>2663</v>
      </c>
      <c r="D572" s="43" t="s">
        <v>1674</v>
      </c>
      <c r="E572" s="43" t="s">
        <v>2664</v>
      </c>
      <c r="F572" s="243" t="s">
        <v>1670</v>
      </c>
      <c r="G572" s="243"/>
      <c r="H572" s="45" t="s">
        <v>1582</v>
      </c>
      <c r="I572" s="44" t="s">
        <v>2296</v>
      </c>
      <c r="J572" s="44" t="s">
        <v>2666</v>
      </c>
      <c r="K572" s="46">
        <v>3.17</v>
      </c>
    </row>
    <row r="573" spans="1:11" ht="22.5">
      <c r="A573" s="43" t="s">
        <v>2002</v>
      </c>
      <c r="B573" s="43"/>
      <c r="C573" s="44" t="s">
        <v>2207</v>
      </c>
      <c r="D573" s="43" t="s">
        <v>1674</v>
      </c>
      <c r="E573" s="43" t="s">
        <v>2208</v>
      </c>
      <c r="F573" s="243" t="s">
        <v>1670</v>
      </c>
      <c r="G573" s="243"/>
      <c r="H573" s="45" t="s">
        <v>1582</v>
      </c>
      <c r="I573" s="44" t="s">
        <v>2296</v>
      </c>
      <c r="J573" s="44" t="s">
        <v>2210</v>
      </c>
      <c r="K573" s="46">
        <v>4.08</v>
      </c>
    </row>
    <row r="574" spans="1:11" ht="22.5">
      <c r="A574" s="43" t="s">
        <v>2002</v>
      </c>
      <c r="B574" s="43"/>
      <c r="C574" s="44" t="s">
        <v>2799</v>
      </c>
      <c r="D574" s="43" t="s">
        <v>1674</v>
      </c>
      <c r="E574" s="43" t="s">
        <v>2800</v>
      </c>
      <c r="F574" s="243" t="s">
        <v>1670</v>
      </c>
      <c r="G574" s="243"/>
      <c r="H574" s="45" t="s">
        <v>1644</v>
      </c>
      <c r="I574" s="44" t="s">
        <v>2801</v>
      </c>
      <c r="J574" s="44" t="s">
        <v>2802</v>
      </c>
      <c r="K574" s="46">
        <v>0.33</v>
      </c>
    </row>
    <row r="575" spans="1:11" ht="33.75">
      <c r="A575" s="43" t="s">
        <v>1985</v>
      </c>
      <c r="B575" s="43"/>
      <c r="C575" s="44" t="s">
        <v>2803</v>
      </c>
      <c r="D575" s="43" t="s">
        <v>1674</v>
      </c>
      <c r="E575" s="43" t="s">
        <v>2804</v>
      </c>
      <c r="F575" s="243" t="s">
        <v>1910</v>
      </c>
      <c r="G575" s="243"/>
      <c r="H575" s="45" t="s">
        <v>1735</v>
      </c>
      <c r="I575" s="44" t="s">
        <v>1988</v>
      </c>
      <c r="J575" s="44" t="s">
        <v>2805</v>
      </c>
      <c r="K575" s="46">
        <v>1.73</v>
      </c>
    </row>
    <row r="576" spans="1:11">
      <c r="A576" s="47"/>
      <c r="B576" s="47"/>
      <c r="C576" s="47"/>
      <c r="D576" s="47"/>
      <c r="E576" s="47"/>
      <c r="F576" s="44" t="s">
        <v>1989</v>
      </c>
      <c r="G576" s="44" t="s">
        <v>2819</v>
      </c>
      <c r="H576" s="44" t="s">
        <v>1991</v>
      </c>
      <c r="I576" s="44" t="s">
        <v>1990</v>
      </c>
      <c r="J576" s="44" t="s">
        <v>1992</v>
      </c>
      <c r="K576" s="44" t="s">
        <v>2819</v>
      </c>
    </row>
    <row r="577" spans="1:11">
      <c r="A577" s="47"/>
      <c r="B577" s="47"/>
      <c r="C577" s="47"/>
      <c r="D577" s="47"/>
      <c r="E577" s="47"/>
      <c r="F577" s="44" t="s">
        <v>1993</v>
      </c>
      <c r="G577" s="44" t="s">
        <v>2820</v>
      </c>
      <c r="H577" s="242" t="s">
        <v>1995</v>
      </c>
      <c r="I577" s="242"/>
      <c r="J577" s="242" t="s">
        <v>2821</v>
      </c>
      <c r="K577" s="242"/>
    </row>
    <row r="578" spans="1:11" ht="15.75" thickBot="1">
      <c r="A578" s="47"/>
      <c r="B578" s="47"/>
      <c r="C578" s="47"/>
      <c r="D578" s="47"/>
      <c r="E578" s="47"/>
      <c r="F578" s="44" t="s">
        <v>1997</v>
      </c>
      <c r="G578" s="44" t="s">
        <v>2808</v>
      </c>
      <c r="H578" s="247" t="s">
        <v>1998</v>
      </c>
      <c r="I578" s="247"/>
      <c r="J578" s="247" t="s">
        <v>2822</v>
      </c>
      <c r="K578" s="247"/>
    </row>
    <row r="579" spans="1:11" ht="15.75" thickTop="1">
      <c r="A579" s="49"/>
      <c r="B579" s="49"/>
      <c r="C579" s="49"/>
      <c r="D579" s="49"/>
      <c r="E579" s="49"/>
      <c r="F579" s="50"/>
      <c r="G579" s="50"/>
      <c r="H579" s="50"/>
      <c r="I579" s="50"/>
      <c r="J579" s="50"/>
      <c r="K579" s="50"/>
    </row>
    <row r="580" spans="1:11">
      <c r="A580" s="40"/>
      <c r="B580" s="40" t="s">
        <v>1845</v>
      </c>
      <c r="C580" s="41" t="s">
        <v>1713</v>
      </c>
      <c r="D580" s="40" t="s">
        <v>1623</v>
      </c>
      <c r="E580" s="40" t="s">
        <v>1681</v>
      </c>
      <c r="F580" s="246" t="s">
        <v>1745</v>
      </c>
      <c r="G580" s="246"/>
      <c r="H580" s="42" t="s">
        <v>1649</v>
      </c>
      <c r="I580" s="41" t="s">
        <v>1815</v>
      </c>
      <c r="J580" s="41" t="s">
        <v>1958</v>
      </c>
      <c r="K580" s="41" t="s">
        <v>1748</v>
      </c>
    </row>
    <row r="581" spans="1:11" ht="22.5" customHeight="1">
      <c r="A581" s="43" t="s">
        <v>1981</v>
      </c>
      <c r="B581" s="43" t="s">
        <v>2823</v>
      </c>
      <c r="C581" s="44" t="s">
        <v>2824</v>
      </c>
      <c r="D581" s="43" t="s">
        <v>1577</v>
      </c>
      <c r="E581" s="43" t="s">
        <v>1862</v>
      </c>
      <c r="F581" s="243" t="s">
        <v>1858</v>
      </c>
      <c r="G581" s="243"/>
      <c r="H581" s="45" t="s">
        <v>1735</v>
      </c>
      <c r="I581" s="44">
        <v>1</v>
      </c>
      <c r="J581" s="44" t="s">
        <v>2825</v>
      </c>
      <c r="K581" s="44" t="s">
        <v>2825</v>
      </c>
    </row>
    <row r="582" spans="1:11" ht="22.5" customHeight="1">
      <c r="A582" s="43" t="s">
        <v>2002</v>
      </c>
      <c r="B582" s="43"/>
      <c r="C582" s="44" t="s">
        <v>2826</v>
      </c>
      <c r="D582" s="43" t="s">
        <v>1674</v>
      </c>
      <c r="E582" s="43" t="s">
        <v>2827</v>
      </c>
      <c r="F582" s="243" t="s">
        <v>1858</v>
      </c>
      <c r="G582" s="243"/>
      <c r="H582" s="45" t="s">
        <v>1735</v>
      </c>
      <c r="I582" s="44" t="s">
        <v>1988</v>
      </c>
      <c r="J582" s="44" t="s">
        <v>2828</v>
      </c>
      <c r="K582" s="46">
        <v>2.97</v>
      </c>
    </row>
    <row r="583" spans="1:11" ht="33.75">
      <c r="A583" s="43" t="s">
        <v>1985</v>
      </c>
      <c r="B583" s="43"/>
      <c r="C583" s="44" t="s">
        <v>2829</v>
      </c>
      <c r="D583" s="43" t="s">
        <v>1674</v>
      </c>
      <c r="E583" s="43" t="s">
        <v>2830</v>
      </c>
      <c r="F583" s="243" t="s">
        <v>1910</v>
      </c>
      <c r="G583" s="243"/>
      <c r="H583" s="45" t="s">
        <v>1735</v>
      </c>
      <c r="I583" s="44" t="s">
        <v>1988</v>
      </c>
      <c r="J583" s="44" t="s">
        <v>2831</v>
      </c>
      <c r="K583" s="46">
        <v>0.43</v>
      </c>
    </row>
    <row r="584" spans="1:11">
      <c r="A584" s="47"/>
      <c r="B584" s="47"/>
      <c r="C584" s="47"/>
      <c r="D584" s="47"/>
      <c r="E584" s="47"/>
      <c r="F584" s="44" t="s">
        <v>1989</v>
      </c>
      <c r="G584" s="44" t="s">
        <v>2832</v>
      </c>
      <c r="H584" s="44" t="s">
        <v>1991</v>
      </c>
      <c r="I584" s="44" t="s">
        <v>1990</v>
      </c>
      <c r="J584" s="44" t="s">
        <v>1992</v>
      </c>
      <c r="K584" s="44" t="s">
        <v>2832</v>
      </c>
    </row>
    <row r="585" spans="1:11">
      <c r="A585" s="47"/>
      <c r="B585" s="47"/>
      <c r="C585" s="47"/>
      <c r="D585" s="47"/>
      <c r="E585" s="47"/>
      <c r="F585" s="44" t="s">
        <v>1993</v>
      </c>
      <c r="G585" s="44" t="s">
        <v>2833</v>
      </c>
      <c r="H585" s="242" t="s">
        <v>1995</v>
      </c>
      <c r="I585" s="242"/>
      <c r="J585" s="242" t="s">
        <v>2834</v>
      </c>
      <c r="K585" s="242"/>
    </row>
    <row r="586" spans="1:11" ht="15.75" thickBot="1">
      <c r="A586" s="47"/>
      <c r="B586" s="47"/>
      <c r="C586" s="47"/>
      <c r="D586" s="47"/>
      <c r="E586" s="47"/>
      <c r="F586" s="44" t="s">
        <v>1997</v>
      </c>
      <c r="G586" s="44" t="s">
        <v>2835</v>
      </c>
      <c r="H586" s="247" t="s">
        <v>1998</v>
      </c>
      <c r="I586" s="247"/>
      <c r="J586" s="247" t="s">
        <v>2836</v>
      </c>
      <c r="K586" s="247"/>
    </row>
    <row r="587" spans="1:11" ht="15.75" thickTop="1">
      <c r="A587" s="49"/>
      <c r="B587" s="49"/>
      <c r="C587" s="49"/>
      <c r="D587" s="49"/>
      <c r="E587" s="49"/>
      <c r="F587" s="50"/>
      <c r="G587" s="50"/>
      <c r="H587" s="50"/>
      <c r="I587" s="50"/>
      <c r="J587" s="50"/>
      <c r="K587" s="50"/>
    </row>
    <row r="588" spans="1:11">
      <c r="A588" s="40"/>
      <c r="B588" s="40" t="s">
        <v>1845</v>
      </c>
      <c r="C588" s="41" t="s">
        <v>1713</v>
      </c>
      <c r="D588" s="40" t="s">
        <v>1623</v>
      </c>
      <c r="E588" s="40" t="s">
        <v>1681</v>
      </c>
      <c r="F588" s="246" t="s">
        <v>1745</v>
      </c>
      <c r="G588" s="246"/>
      <c r="H588" s="42" t="s">
        <v>1649</v>
      </c>
      <c r="I588" s="41" t="s">
        <v>1815</v>
      </c>
      <c r="J588" s="41" t="s">
        <v>1958</v>
      </c>
      <c r="K588" s="41" t="s">
        <v>1748</v>
      </c>
    </row>
    <row r="589" spans="1:11" ht="22.5">
      <c r="A589" s="43" t="s">
        <v>1981</v>
      </c>
      <c r="B589" s="43" t="s">
        <v>2837</v>
      </c>
      <c r="C589" s="44" t="s">
        <v>2838</v>
      </c>
      <c r="D589" s="43" t="s">
        <v>1674</v>
      </c>
      <c r="E589" s="43" t="s">
        <v>1820</v>
      </c>
      <c r="F589" s="243" t="s">
        <v>1858</v>
      </c>
      <c r="G589" s="243"/>
      <c r="H589" s="45" t="s">
        <v>1735</v>
      </c>
      <c r="I589" s="44">
        <v>1</v>
      </c>
      <c r="J589" s="44" t="s">
        <v>2839</v>
      </c>
      <c r="K589" s="44" t="s">
        <v>2839</v>
      </c>
    </row>
    <row r="590" spans="1:11" ht="22.5">
      <c r="A590" s="43" t="s">
        <v>2002</v>
      </c>
      <c r="B590" s="43"/>
      <c r="C590" s="44" t="s">
        <v>2759</v>
      </c>
      <c r="D590" s="43" t="s">
        <v>1674</v>
      </c>
      <c r="E590" s="43" t="s">
        <v>2760</v>
      </c>
      <c r="F590" s="243" t="s">
        <v>1858</v>
      </c>
      <c r="G590" s="243"/>
      <c r="H590" s="45" t="s">
        <v>1735</v>
      </c>
      <c r="I590" s="44" t="s">
        <v>1988</v>
      </c>
      <c r="J590" s="44" t="s">
        <v>2761</v>
      </c>
      <c r="K590" s="46">
        <v>5.73</v>
      </c>
    </row>
    <row r="591" spans="1:11" ht="22.5">
      <c r="A591" s="43" t="s">
        <v>2002</v>
      </c>
      <c r="B591" s="43"/>
      <c r="C591" s="44" t="s">
        <v>2840</v>
      </c>
      <c r="D591" s="43" t="s">
        <v>1674</v>
      </c>
      <c r="E591" s="43" t="s">
        <v>2841</v>
      </c>
      <c r="F591" s="243" t="s">
        <v>1858</v>
      </c>
      <c r="G591" s="243"/>
      <c r="H591" s="45" t="s">
        <v>1735</v>
      </c>
      <c r="I591" s="44" t="s">
        <v>1988</v>
      </c>
      <c r="J591" s="44" t="s">
        <v>2842</v>
      </c>
      <c r="K591" s="46">
        <v>22.9</v>
      </c>
    </row>
    <row r="592" spans="1:11">
      <c r="A592" s="47"/>
      <c r="B592" s="47"/>
      <c r="C592" s="47"/>
      <c r="D592" s="47"/>
      <c r="E592" s="47"/>
      <c r="F592" s="44" t="s">
        <v>1989</v>
      </c>
      <c r="G592" s="44" t="s">
        <v>2554</v>
      </c>
      <c r="H592" s="44" t="s">
        <v>1991</v>
      </c>
      <c r="I592" s="44" t="s">
        <v>1990</v>
      </c>
      <c r="J592" s="44" t="s">
        <v>1992</v>
      </c>
      <c r="K592" s="44" t="s">
        <v>2554</v>
      </c>
    </row>
    <row r="593" spans="1:11">
      <c r="A593" s="47"/>
      <c r="B593" s="47"/>
      <c r="C593" s="47"/>
      <c r="D593" s="47"/>
      <c r="E593" s="47"/>
      <c r="F593" s="44" t="s">
        <v>1993</v>
      </c>
      <c r="G593" s="44" t="s">
        <v>2843</v>
      </c>
      <c r="H593" s="242" t="s">
        <v>1995</v>
      </c>
      <c r="I593" s="242"/>
      <c r="J593" s="242" t="s">
        <v>2844</v>
      </c>
      <c r="K593" s="242"/>
    </row>
    <row r="594" spans="1:11" ht="15.75" thickBot="1">
      <c r="A594" s="47"/>
      <c r="B594" s="47"/>
      <c r="C594" s="47"/>
      <c r="D594" s="47"/>
      <c r="E594" s="47"/>
      <c r="F594" s="44" t="s">
        <v>1997</v>
      </c>
      <c r="G594" s="44" t="s">
        <v>2054</v>
      </c>
      <c r="H594" s="247" t="s">
        <v>1998</v>
      </c>
      <c r="I594" s="247"/>
      <c r="J594" s="247" t="s">
        <v>2845</v>
      </c>
      <c r="K594" s="247"/>
    </row>
    <row r="595" spans="1:11" ht="15.75" thickTop="1">
      <c r="A595" s="49"/>
      <c r="B595" s="49"/>
      <c r="C595" s="49"/>
      <c r="D595" s="49"/>
      <c r="E595" s="49"/>
      <c r="F595" s="50"/>
      <c r="G595" s="50"/>
      <c r="H595" s="50"/>
      <c r="I595" s="50"/>
      <c r="J595" s="50"/>
      <c r="K595" s="50"/>
    </row>
    <row r="596" spans="1:11">
      <c r="A596" s="40"/>
      <c r="B596" s="40" t="s">
        <v>1845</v>
      </c>
      <c r="C596" s="41" t="s">
        <v>1713</v>
      </c>
      <c r="D596" s="40" t="s">
        <v>1623</v>
      </c>
      <c r="E596" s="40" t="s">
        <v>1681</v>
      </c>
      <c r="F596" s="246" t="s">
        <v>1745</v>
      </c>
      <c r="G596" s="246"/>
      <c r="H596" s="42" t="s">
        <v>1649</v>
      </c>
      <c r="I596" s="41" t="s">
        <v>1815</v>
      </c>
      <c r="J596" s="41" t="s">
        <v>1958</v>
      </c>
      <c r="K596" s="41" t="s">
        <v>1748</v>
      </c>
    </row>
    <row r="597" spans="1:11" ht="22.5">
      <c r="A597" s="43" t="s">
        <v>1981</v>
      </c>
      <c r="B597" s="43" t="s">
        <v>2846</v>
      </c>
      <c r="C597" s="44" t="s">
        <v>2847</v>
      </c>
      <c r="D597" s="43" t="s">
        <v>1674</v>
      </c>
      <c r="E597" s="43" t="s">
        <v>1641</v>
      </c>
      <c r="F597" s="243" t="s">
        <v>1858</v>
      </c>
      <c r="G597" s="243"/>
      <c r="H597" s="45" t="s">
        <v>1735</v>
      </c>
      <c r="I597" s="44">
        <v>1</v>
      </c>
      <c r="J597" s="44" t="s">
        <v>2848</v>
      </c>
      <c r="K597" s="44" t="s">
        <v>2848</v>
      </c>
    </row>
    <row r="598" spans="1:11" ht="22.5">
      <c r="A598" s="43" t="s">
        <v>2002</v>
      </c>
      <c r="B598" s="43"/>
      <c r="C598" s="44" t="s">
        <v>2759</v>
      </c>
      <c r="D598" s="43" t="s">
        <v>1674</v>
      </c>
      <c r="E598" s="43" t="s">
        <v>2760</v>
      </c>
      <c r="F598" s="243" t="s">
        <v>1858</v>
      </c>
      <c r="G598" s="243"/>
      <c r="H598" s="45" t="s">
        <v>1735</v>
      </c>
      <c r="I598" s="44" t="s">
        <v>1988</v>
      </c>
      <c r="J598" s="44" t="s">
        <v>2761</v>
      </c>
      <c r="K598" s="46">
        <v>5.73</v>
      </c>
    </row>
    <row r="599" spans="1:11" ht="22.5">
      <c r="A599" s="43" t="s">
        <v>2002</v>
      </c>
      <c r="B599" s="43"/>
      <c r="C599" s="44" t="s">
        <v>2849</v>
      </c>
      <c r="D599" s="43" t="s">
        <v>1674</v>
      </c>
      <c r="E599" s="43" t="s">
        <v>2850</v>
      </c>
      <c r="F599" s="243" t="s">
        <v>1858</v>
      </c>
      <c r="G599" s="243"/>
      <c r="H599" s="45" t="s">
        <v>1735</v>
      </c>
      <c r="I599" s="44" t="s">
        <v>1988</v>
      </c>
      <c r="J599" s="44" t="s">
        <v>2851</v>
      </c>
      <c r="K599" s="46">
        <v>25.03</v>
      </c>
    </row>
    <row r="600" spans="1:11">
      <c r="A600" s="47"/>
      <c r="B600" s="47"/>
      <c r="C600" s="47"/>
      <c r="D600" s="47"/>
      <c r="E600" s="47"/>
      <c r="F600" s="44" t="s">
        <v>1989</v>
      </c>
      <c r="G600" s="44" t="s">
        <v>2852</v>
      </c>
      <c r="H600" s="44" t="s">
        <v>1991</v>
      </c>
      <c r="I600" s="44" t="s">
        <v>1990</v>
      </c>
      <c r="J600" s="44" t="s">
        <v>1992</v>
      </c>
      <c r="K600" s="44" t="s">
        <v>2852</v>
      </c>
    </row>
    <row r="601" spans="1:11">
      <c r="A601" s="47"/>
      <c r="B601" s="47"/>
      <c r="C601" s="47"/>
      <c r="D601" s="47"/>
      <c r="E601" s="47"/>
      <c r="F601" s="44" t="s">
        <v>1993</v>
      </c>
      <c r="G601" s="44" t="s">
        <v>2853</v>
      </c>
      <c r="H601" s="242" t="s">
        <v>1995</v>
      </c>
      <c r="I601" s="242"/>
      <c r="J601" s="242" t="s">
        <v>2854</v>
      </c>
      <c r="K601" s="242"/>
    </row>
    <row r="602" spans="1:11" ht="15.75" thickBot="1">
      <c r="A602" s="47"/>
      <c r="B602" s="47"/>
      <c r="C602" s="47"/>
      <c r="D602" s="47"/>
      <c r="E602" s="47"/>
      <c r="F602" s="44" t="s">
        <v>1997</v>
      </c>
      <c r="G602" s="44" t="s">
        <v>2066</v>
      </c>
      <c r="H602" s="247" t="s">
        <v>1998</v>
      </c>
      <c r="I602" s="247"/>
      <c r="J602" s="247" t="s">
        <v>2855</v>
      </c>
      <c r="K602" s="247"/>
    </row>
    <row r="603" spans="1:11" ht="15.75" thickTop="1">
      <c r="A603" s="49"/>
      <c r="B603" s="49"/>
      <c r="C603" s="49"/>
      <c r="D603" s="49"/>
      <c r="E603" s="49"/>
      <c r="F603" s="50"/>
      <c r="G603" s="50"/>
      <c r="H603" s="50"/>
      <c r="I603" s="50"/>
      <c r="J603" s="50"/>
      <c r="K603" s="50"/>
    </row>
    <row r="604" spans="1:11">
      <c r="A604" s="40"/>
      <c r="B604" s="40" t="s">
        <v>1845</v>
      </c>
      <c r="C604" s="41" t="s">
        <v>1713</v>
      </c>
      <c r="D604" s="40" t="s">
        <v>1623</v>
      </c>
      <c r="E604" s="40" t="s">
        <v>1681</v>
      </c>
      <c r="F604" s="246" t="s">
        <v>1745</v>
      </c>
      <c r="G604" s="246"/>
      <c r="H604" s="42" t="s">
        <v>1649</v>
      </c>
      <c r="I604" s="41" t="s">
        <v>1815</v>
      </c>
      <c r="J604" s="41" t="s">
        <v>1958</v>
      </c>
      <c r="K604" s="41" t="s">
        <v>1748</v>
      </c>
    </row>
    <row r="605" spans="1:11" ht="22.5">
      <c r="A605" s="43" t="s">
        <v>1981</v>
      </c>
      <c r="B605" s="43" t="s">
        <v>2856</v>
      </c>
      <c r="C605" s="44" t="s">
        <v>2857</v>
      </c>
      <c r="D605" s="43" t="s">
        <v>1674</v>
      </c>
      <c r="E605" s="43" t="s">
        <v>1951</v>
      </c>
      <c r="F605" s="243" t="s">
        <v>1858</v>
      </c>
      <c r="G605" s="243"/>
      <c r="H605" s="45" t="s">
        <v>1735</v>
      </c>
      <c r="I605" s="44">
        <v>1</v>
      </c>
      <c r="J605" s="44" t="s">
        <v>2858</v>
      </c>
      <c r="K605" s="44" t="s">
        <v>2858</v>
      </c>
    </row>
    <row r="606" spans="1:11" ht="22.5">
      <c r="A606" s="43" t="s">
        <v>2002</v>
      </c>
      <c r="B606" s="43"/>
      <c r="C606" s="44" t="s">
        <v>2759</v>
      </c>
      <c r="D606" s="43" t="s">
        <v>1674</v>
      </c>
      <c r="E606" s="43" t="s">
        <v>2760</v>
      </c>
      <c r="F606" s="243" t="s">
        <v>1858</v>
      </c>
      <c r="G606" s="243"/>
      <c r="H606" s="45" t="s">
        <v>1735</v>
      </c>
      <c r="I606" s="44" t="s">
        <v>1988</v>
      </c>
      <c r="J606" s="44" t="s">
        <v>2761</v>
      </c>
      <c r="K606" s="46">
        <v>5.73</v>
      </c>
    </row>
    <row r="607" spans="1:11" ht="22.5">
      <c r="A607" s="43" t="s">
        <v>2002</v>
      </c>
      <c r="B607" s="43"/>
      <c r="C607" s="44" t="s">
        <v>2859</v>
      </c>
      <c r="D607" s="43" t="s">
        <v>1674</v>
      </c>
      <c r="E607" s="43" t="s">
        <v>2860</v>
      </c>
      <c r="F607" s="243" t="s">
        <v>1858</v>
      </c>
      <c r="G607" s="243"/>
      <c r="H607" s="45" t="s">
        <v>1735</v>
      </c>
      <c r="I607" s="44" t="s">
        <v>1988</v>
      </c>
      <c r="J607" s="44" t="s">
        <v>2861</v>
      </c>
      <c r="K607" s="46">
        <v>13.41</v>
      </c>
    </row>
    <row r="608" spans="1:11">
      <c r="A608" s="47"/>
      <c r="B608" s="47"/>
      <c r="C608" s="47"/>
      <c r="D608" s="47"/>
      <c r="E608" s="47"/>
      <c r="F608" s="44" t="s">
        <v>1989</v>
      </c>
      <c r="G608" s="44" t="s">
        <v>2862</v>
      </c>
      <c r="H608" s="44" t="s">
        <v>1991</v>
      </c>
      <c r="I608" s="44" t="s">
        <v>1990</v>
      </c>
      <c r="J608" s="44" t="s">
        <v>1992</v>
      </c>
      <c r="K608" s="44" t="s">
        <v>2862</v>
      </c>
    </row>
    <row r="609" spans="1:11">
      <c r="A609" s="47"/>
      <c r="B609" s="47"/>
      <c r="C609" s="47"/>
      <c r="D609" s="47"/>
      <c r="E609" s="47"/>
      <c r="F609" s="44" t="s">
        <v>1993</v>
      </c>
      <c r="G609" s="44" t="s">
        <v>2863</v>
      </c>
      <c r="H609" s="242" t="s">
        <v>1995</v>
      </c>
      <c r="I609" s="242"/>
      <c r="J609" s="242" t="s">
        <v>2864</v>
      </c>
      <c r="K609" s="242"/>
    </row>
    <row r="610" spans="1:11" ht="15.75" thickBot="1">
      <c r="A610" s="47"/>
      <c r="B610" s="47"/>
      <c r="C610" s="47"/>
      <c r="D610" s="47"/>
      <c r="E610" s="47"/>
      <c r="F610" s="44" t="s">
        <v>1997</v>
      </c>
      <c r="G610" s="44" t="s">
        <v>2154</v>
      </c>
      <c r="H610" s="247" t="s">
        <v>1998</v>
      </c>
      <c r="I610" s="247"/>
      <c r="J610" s="247" t="s">
        <v>2865</v>
      </c>
      <c r="K610" s="247"/>
    </row>
    <row r="611" spans="1:11" ht="15.75" thickTop="1">
      <c r="A611" s="49"/>
      <c r="B611" s="49"/>
      <c r="C611" s="49"/>
      <c r="D611" s="49"/>
      <c r="E611" s="49"/>
      <c r="F611" s="50"/>
      <c r="G611" s="50"/>
      <c r="H611" s="50"/>
      <c r="I611" s="50"/>
      <c r="J611" s="50"/>
      <c r="K611" s="50"/>
    </row>
    <row r="612" spans="1:11">
      <c r="A612" s="40"/>
      <c r="B612" s="40" t="s">
        <v>1845</v>
      </c>
      <c r="C612" s="41" t="s">
        <v>1713</v>
      </c>
      <c r="D612" s="40" t="s">
        <v>1623</v>
      </c>
      <c r="E612" s="40" t="s">
        <v>1681</v>
      </c>
      <c r="F612" s="246" t="s">
        <v>1745</v>
      </c>
      <c r="G612" s="246"/>
      <c r="H612" s="42" t="s">
        <v>1649</v>
      </c>
      <c r="I612" s="41" t="s">
        <v>1815</v>
      </c>
      <c r="J612" s="41" t="s">
        <v>1958</v>
      </c>
      <c r="K612" s="41" t="s">
        <v>1748</v>
      </c>
    </row>
    <row r="613" spans="1:11" ht="22.5">
      <c r="A613" s="43" t="s">
        <v>1981</v>
      </c>
      <c r="B613" s="43" t="s">
        <v>2866</v>
      </c>
      <c r="C613" s="44" t="s">
        <v>2867</v>
      </c>
      <c r="D613" s="43" t="s">
        <v>1674</v>
      </c>
      <c r="E613" s="43" t="s">
        <v>1597</v>
      </c>
      <c r="F613" s="243" t="s">
        <v>1858</v>
      </c>
      <c r="G613" s="243"/>
      <c r="H613" s="45" t="s">
        <v>1735</v>
      </c>
      <c r="I613" s="44">
        <v>1</v>
      </c>
      <c r="J613" s="44" t="s">
        <v>2868</v>
      </c>
      <c r="K613" s="44" t="s">
        <v>2868</v>
      </c>
    </row>
    <row r="614" spans="1:11" ht="22.5">
      <c r="A614" s="43" t="s">
        <v>2002</v>
      </c>
      <c r="B614" s="43"/>
      <c r="C614" s="44" t="s">
        <v>2759</v>
      </c>
      <c r="D614" s="43" t="s">
        <v>1674</v>
      </c>
      <c r="E614" s="43" t="s">
        <v>2760</v>
      </c>
      <c r="F614" s="243" t="s">
        <v>1858</v>
      </c>
      <c r="G614" s="243"/>
      <c r="H614" s="45" t="s">
        <v>1735</v>
      </c>
      <c r="I614" s="44" t="s">
        <v>1988</v>
      </c>
      <c r="J614" s="44" t="s">
        <v>2761</v>
      </c>
      <c r="K614" s="46">
        <v>5.73</v>
      </c>
    </row>
    <row r="615" spans="1:11" ht="22.5">
      <c r="A615" s="43" t="s">
        <v>2002</v>
      </c>
      <c r="B615" s="43"/>
      <c r="C615" s="44" t="s">
        <v>2869</v>
      </c>
      <c r="D615" s="43" t="s">
        <v>1674</v>
      </c>
      <c r="E615" s="43" t="s">
        <v>2870</v>
      </c>
      <c r="F615" s="243" t="s">
        <v>1858</v>
      </c>
      <c r="G615" s="243"/>
      <c r="H615" s="45" t="s">
        <v>1735</v>
      </c>
      <c r="I615" s="44" t="s">
        <v>1988</v>
      </c>
      <c r="J615" s="44" t="s">
        <v>2871</v>
      </c>
      <c r="K615" s="46">
        <v>15.56</v>
      </c>
    </row>
    <row r="616" spans="1:11">
      <c r="A616" s="47"/>
      <c r="B616" s="47"/>
      <c r="C616" s="47"/>
      <c r="D616" s="47"/>
      <c r="E616" s="47"/>
      <c r="F616" s="44" t="s">
        <v>1989</v>
      </c>
      <c r="G616" s="44" t="s">
        <v>2586</v>
      </c>
      <c r="H616" s="44" t="s">
        <v>1991</v>
      </c>
      <c r="I616" s="44" t="s">
        <v>1990</v>
      </c>
      <c r="J616" s="44" t="s">
        <v>1992</v>
      </c>
      <c r="K616" s="44" t="s">
        <v>2586</v>
      </c>
    </row>
    <row r="617" spans="1:11">
      <c r="A617" s="47"/>
      <c r="B617" s="47"/>
      <c r="C617" s="47"/>
      <c r="D617" s="47"/>
      <c r="E617" s="47"/>
      <c r="F617" s="44" t="s">
        <v>1993</v>
      </c>
      <c r="G617" s="44" t="s">
        <v>2872</v>
      </c>
      <c r="H617" s="242" t="s">
        <v>1995</v>
      </c>
      <c r="I617" s="242"/>
      <c r="J617" s="242" t="s">
        <v>2873</v>
      </c>
      <c r="K617" s="242"/>
    </row>
    <row r="618" spans="1:11" ht="15.75" thickBot="1">
      <c r="A618" s="47"/>
      <c r="B618" s="47"/>
      <c r="C618" s="47"/>
      <c r="D618" s="47"/>
      <c r="E618" s="47"/>
      <c r="F618" s="44" t="s">
        <v>1997</v>
      </c>
      <c r="G618" s="44" t="s">
        <v>2485</v>
      </c>
      <c r="H618" s="247" t="s">
        <v>1998</v>
      </c>
      <c r="I618" s="247"/>
      <c r="J618" s="247" t="s">
        <v>2874</v>
      </c>
      <c r="K618" s="247"/>
    </row>
    <row r="619" spans="1:11" ht="15.75" thickTop="1">
      <c r="A619" s="49"/>
      <c r="B619" s="49"/>
      <c r="C619" s="49"/>
      <c r="D619" s="49"/>
      <c r="E619" s="49"/>
      <c r="F619" s="50"/>
      <c r="G619" s="50"/>
      <c r="H619" s="50"/>
      <c r="I619" s="50"/>
      <c r="J619" s="50"/>
      <c r="K619" s="50"/>
    </row>
    <row r="620" spans="1:11">
      <c r="A620" s="40"/>
      <c r="B620" s="40" t="s">
        <v>1845</v>
      </c>
      <c r="C620" s="41" t="s">
        <v>1713</v>
      </c>
      <c r="D620" s="40" t="s">
        <v>1623</v>
      </c>
      <c r="E620" s="40" t="s">
        <v>1681</v>
      </c>
      <c r="F620" s="246" t="s">
        <v>1745</v>
      </c>
      <c r="G620" s="246"/>
      <c r="H620" s="42" t="s">
        <v>1649</v>
      </c>
      <c r="I620" s="41" t="s">
        <v>1815</v>
      </c>
      <c r="J620" s="41" t="s">
        <v>1958</v>
      </c>
      <c r="K620" s="41" t="s">
        <v>1748</v>
      </c>
    </row>
    <row r="621" spans="1:11" ht="22.5">
      <c r="A621" s="43" t="s">
        <v>1981</v>
      </c>
      <c r="B621" s="43" t="s">
        <v>2875</v>
      </c>
      <c r="C621" s="44" t="s">
        <v>2876</v>
      </c>
      <c r="D621" s="43" t="s">
        <v>1674</v>
      </c>
      <c r="E621" s="43" t="s">
        <v>1592</v>
      </c>
      <c r="F621" s="243" t="s">
        <v>1858</v>
      </c>
      <c r="G621" s="243"/>
      <c r="H621" s="45" t="s">
        <v>1586</v>
      </c>
      <c r="I621" s="44">
        <v>1</v>
      </c>
      <c r="J621" s="44" t="s">
        <v>2877</v>
      </c>
      <c r="K621" s="44" t="s">
        <v>2877</v>
      </c>
    </row>
    <row r="622" spans="1:11" ht="22.5">
      <c r="A622" s="43" t="s">
        <v>2002</v>
      </c>
      <c r="B622" s="43"/>
      <c r="C622" s="44" t="s">
        <v>2663</v>
      </c>
      <c r="D622" s="43" t="s">
        <v>1674</v>
      </c>
      <c r="E622" s="43" t="s">
        <v>2664</v>
      </c>
      <c r="F622" s="243" t="s">
        <v>1670</v>
      </c>
      <c r="G622" s="243"/>
      <c r="H622" s="45" t="s">
        <v>1582</v>
      </c>
      <c r="I622" s="44" t="s">
        <v>2878</v>
      </c>
      <c r="J622" s="44" t="s">
        <v>2666</v>
      </c>
      <c r="K622" s="46">
        <v>0.3</v>
      </c>
    </row>
    <row r="623" spans="1:11" ht="22.5">
      <c r="A623" s="43" t="s">
        <v>2002</v>
      </c>
      <c r="B623" s="43"/>
      <c r="C623" s="44" t="s">
        <v>2207</v>
      </c>
      <c r="D623" s="43" t="s">
        <v>1674</v>
      </c>
      <c r="E623" s="43" t="s">
        <v>2208</v>
      </c>
      <c r="F623" s="243" t="s">
        <v>1670</v>
      </c>
      <c r="G623" s="243"/>
      <c r="H623" s="45" t="s">
        <v>1582</v>
      </c>
      <c r="I623" s="44" t="s">
        <v>2878</v>
      </c>
      <c r="J623" s="44" t="s">
        <v>2210</v>
      </c>
      <c r="K623" s="46">
        <v>0.39</v>
      </c>
    </row>
    <row r="624" spans="1:11" ht="33.75">
      <c r="A624" s="43" t="s">
        <v>1985</v>
      </c>
      <c r="B624" s="43"/>
      <c r="C624" s="44" t="s">
        <v>2879</v>
      </c>
      <c r="D624" s="43" t="s">
        <v>1674</v>
      </c>
      <c r="E624" s="43" t="s">
        <v>2880</v>
      </c>
      <c r="F624" s="243" t="s">
        <v>1910</v>
      </c>
      <c r="G624" s="243"/>
      <c r="H624" s="45" t="s">
        <v>1586</v>
      </c>
      <c r="I624" s="44" t="s">
        <v>2881</v>
      </c>
      <c r="J624" s="44" t="s">
        <v>2882</v>
      </c>
      <c r="K624" s="46">
        <v>0.76</v>
      </c>
    </row>
    <row r="625" spans="1:11" ht="33.75">
      <c r="A625" s="43" t="s">
        <v>1985</v>
      </c>
      <c r="B625" s="43"/>
      <c r="C625" s="44" t="s">
        <v>2883</v>
      </c>
      <c r="D625" s="43" t="s">
        <v>1674</v>
      </c>
      <c r="E625" s="43" t="s">
        <v>2884</v>
      </c>
      <c r="F625" s="243" t="s">
        <v>1910</v>
      </c>
      <c r="G625" s="243"/>
      <c r="H625" s="45" t="s">
        <v>1735</v>
      </c>
      <c r="I625" s="44" t="s">
        <v>2885</v>
      </c>
      <c r="J625" s="44" t="s">
        <v>2886</v>
      </c>
      <c r="K625" s="46">
        <v>0.01</v>
      </c>
    </row>
    <row r="626" spans="1:11">
      <c r="A626" s="47"/>
      <c r="B626" s="47"/>
      <c r="C626" s="47"/>
      <c r="D626" s="47"/>
      <c r="E626" s="47"/>
      <c r="F626" s="44" t="s">
        <v>1989</v>
      </c>
      <c r="G626" s="44" t="s">
        <v>2611</v>
      </c>
      <c r="H626" s="44" t="s">
        <v>1991</v>
      </c>
      <c r="I626" s="44" t="s">
        <v>1990</v>
      </c>
      <c r="J626" s="44" t="s">
        <v>1992</v>
      </c>
      <c r="K626" s="44" t="s">
        <v>2611</v>
      </c>
    </row>
    <row r="627" spans="1:11">
      <c r="A627" s="47"/>
      <c r="B627" s="47"/>
      <c r="C627" s="47"/>
      <c r="D627" s="47"/>
      <c r="E627" s="47"/>
      <c r="F627" s="44" t="s">
        <v>1993</v>
      </c>
      <c r="G627" s="44" t="s">
        <v>2357</v>
      </c>
      <c r="H627" s="242" t="s">
        <v>1995</v>
      </c>
      <c r="I627" s="242"/>
      <c r="J627" s="242" t="s">
        <v>118</v>
      </c>
      <c r="K627" s="242"/>
    </row>
    <row r="628" spans="1:11" ht="15.75" thickBot="1">
      <c r="A628" s="47"/>
      <c r="B628" s="47"/>
      <c r="C628" s="47"/>
      <c r="D628" s="47"/>
      <c r="E628" s="47"/>
      <c r="F628" s="44" t="s">
        <v>1997</v>
      </c>
      <c r="G628" s="44" t="s">
        <v>119</v>
      </c>
      <c r="H628" s="247" t="s">
        <v>1998</v>
      </c>
      <c r="I628" s="247"/>
      <c r="J628" s="247" t="s">
        <v>120</v>
      </c>
      <c r="K628" s="247"/>
    </row>
    <row r="629" spans="1:11" ht="15.75" thickTop="1">
      <c r="A629" s="49"/>
      <c r="B629" s="49"/>
      <c r="C629" s="49"/>
      <c r="D629" s="49"/>
      <c r="E629" s="49"/>
      <c r="F629" s="50"/>
      <c r="G629" s="50"/>
      <c r="H629" s="50"/>
      <c r="I629" s="50"/>
      <c r="J629" s="50"/>
      <c r="K629" s="50"/>
    </row>
    <row r="630" spans="1:11">
      <c r="A630" s="40"/>
      <c r="B630" s="40" t="s">
        <v>1845</v>
      </c>
      <c r="C630" s="41" t="s">
        <v>1713</v>
      </c>
      <c r="D630" s="40" t="s">
        <v>1623</v>
      </c>
      <c r="E630" s="40" t="s">
        <v>1681</v>
      </c>
      <c r="F630" s="246" t="s">
        <v>1745</v>
      </c>
      <c r="G630" s="246"/>
      <c r="H630" s="42" t="s">
        <v>1649</v>
      </c>
      <c r="I630" s="41" t="s">
        <v>1815</v>
      </c>
      <c r="J630" s="41" t="s">
        <v>1958</v>
      </c>
      <c r="K630" s="41" t="s">
        <v>1748</v>
      </c>
    </row>
    <row r="631" spans="1:11" ht="22.5">
      <c r="A631" s="43" t="s">
        <v>1981</v>
      </c>
      <c r="B631" s="43" t="s">
        <v>121</v>
      </c>
      <c r="C631" s="44" t="s">
        <v>122</v>
      </c>
      <c r="D631" s="43" t="s">
        <v>1674</v>
      </c>
      <c r="E631" s="43" t="s">
        <v>1694</v>
      </c>
      <c r="F631" s="243" t="s">
        <v>1858</v>
      </c>
      <c r="G631" s="243"/>
      <c r="H631" s="45" t="s">
        <v>1586</v>
      </c>
      <c r="I631" s="44">
        <v>1</v>
      </c>
      <c r="J631" s="44" t="s">
        <v>123</v>
      </c>
      <c r="K631" s="44" t="s">
        <v>123</v>
      </c>
    </row>
    <row r="632" spans="1:11" ht="22.5">
      <c r="A632" s="43" t="s">
        <v>2002</v>
      </c>
      <c r="B632" s="43"/>
      <c r="C632" s="44" t="s">
        <v>2663</v>
      </c>
      <c r="D632" s="43" t="s">
        <v>1674</v>
      </c>
      <c r="E632" s="43" t="s">
        <v>2664</v>
      </c>
      <c r="F632" s="243" t="s">
        <v>1670</v>
      </c>
      <c r="G632" s="243"/>
      <c r="H632" s="45" t="s">
        <v>1582</v>
      </c>
      <c r="I632" s="44" t="s">
        <v>124</v>
      </c>
      <c r="J632" s="44" t="s">
        <v>2666</v>
      </c>
      <c r="K632" s="46">
        <v>0.38</v>
      </c>
    </row>
    <row r="633" spans="1:11" ht="22.5">
      <c r="A633" s="43" t="s">
        <v>2002</v>
      </c>
      <c r="B633" s="43"/>
      <c r="C633" s="44" t="s">
        <v>2207</v>
      </c>
      <c r="D633" s="43" t="s">
        <v>1674</v>
      </c>
      <c r="E633" s="43" t="s">
        <v>2208</v>
      </c>
      <c r="F633" s="243" t="s">
        <v>1670</v>
      </c>
      <c r="G633" s="243"/>
      <c r="H633" s="45" t="s">
        <v>1582</v>
      </c>
      <c r="I633" s="44" t="s">
        <v>124</v>
      </c>
      <c r="J633" s="44" t="s">
        <v>2210</v>
      </c>
      <c r="K633" s="46">
        <v>0.49</v>
      </c>
    </row>
    <row r="634" spans="1:11" ht="33.75">
      <c r="A634" s="43" t="s">
        <v>1985</v>
      </c>
      <c r="B634" s="43"/>
      <c r="C634" s="44" t="s">
        <v>125</v>
      </c>
      <c r="D634" s="43" t="s">
        <v>1674</v>
      </c>
      <c r="E634" s="43" t="s">
        <v>126</v>
      </c>
      <c r="F634" s="243" t="s">
        <v>1910</v>
      </c>
      <c r="G634" s="243"/>
      <c r="H634" s="45" t="s">
        <v>1586</v>
      </c>
      <c r="I634" s="44" t="s">
        <v>2881</v>
      </c>
      <c r="J634" s="44" t="s">
        <v>2370</v>
      </c>
      <c r="K634" s="46">
        <v>1.26</v>
      </c>
    </row>
    <row r="635" spans="1:11" ht="33.75">
      <c r="A635" s="43" t="s">
        <v>1985</v>
      </c>
      <c r="B635" s="43"/>
      <c r="C635" s="44" t="s">
        <v>2883</v>
      </c>
      <c r="D635" s="43" t="s">
        <v>1674</v>
      </c>
      <c r="E635" s="43" t="s">
        <v>2884</v>
      </c>
      <c r="F635" s="243" t="s">
        <v>1910</v>
      </c>
      <c r="G635" s="243"/>
      <c r="H635" s="45" t="s">
        <v>1735</v>
      </c>
      <c r="I635" s="44" t="s">
        <v>2885</v>
      </c>
      <c r="J635" s="44" t="s">
        <v>2886</v>
      </c>
      <c r="K635" s="46">
        <v>0.01</v>
      </c>
    </row>
    <row r="636" spans="1:11">
      <c r="A636" s="47"/>
      <c r="B636" s="47"/>
      <c r="C636" s="47"/>
      <c r="D636" s="47"/>
      <c r="E636" s="47"/>
      <c r="F636" s="44" t="s">
        <v>1989</v>
      </c>
      <c r="G636" s="44" t="s">
        <v>2439</v>
      </c>
      <c r="H636" s="44" t="s">
        <v>1991</v>
      </c>
      <c r="I636" s="44" t="s">
        <v>1990</v>
      </c>
      <c r="J636" s="44" t="s">
        <v>1992</v>
      </c>
      <c r="K636" s="44" t="s">
        <v>2439</v>
      </c>
    </row>
    <row r="637" spans="1:11">
      <c r="A637" s="47"/>
      <c r="B637" s="47"/>
      <c r="C637" s="47"/>
      <c r="D637" s="47"/>
      <c r="E637" s="47"/>
      <c r="F637" s="44" t="s">
        <v>1993</v>
      </c>
      <c r="G637" s="44" t="s">
        <v>127</v>
      </c>
      <c r="H637" s="242" t="s">
        <v>1995</v>
      </c>
      <c r="I637" s="242"/>
      <c r="J637" s="242" t="s">
        <v>128</v>
      </c>
      <c r="K637" s="242"/>
    </row>
    <row r="638" spans="1:11" ht="15.75" thickBot="1">
      <c r="A638" s="47"/>
      <c r="B638" s="47"/>
      <c r="C638" s="47"/>
      <c r="D638" s="47"/>
      <c r="E638" s="47"/>
      <c r="F638" s="44" t="s">
        <v>1997</v>
      </c>
      <c r="G638" s="44" t="s">
        <v>129</v>
      </c>
      <c r="H638" s="247" t="s">
        <v>1998</v>
      </c>
      <c r="I638" s="247"/>
      <c r="J638" s="247" t="s">
        <v>130</v>
      </c>
      <c r="K638" s="247"/>
    </row>
    <row r="639" spans="1:11" ht="15.75" thickTop="1">
      <c r="A639" s="49"/>
      <c r="B639" s="49"/>
      <c r="C639" s="49"/>
      <c r="D639" s="49"/>
      <c r="E639" s="49"/>
      <c r="F639" s="50"/>
      <c r="G639" s="50"/>
      <c r="H639" s="50"/>
      <c r="I639" s="50"/>
      <c r="J639" s="50"/>
      <c r="K639" s="50"/>
    </row>
    <row r="640" spans="1:11">
      <c r="A640" s="40"/>
      <c r="B640" s="40" t="s">
        <v>1845</v>
      </c>
      <c r="C640" s="41" t="s">
        <v>1713</v>
      </c>
      <c r="D640" s="40" t="s">
        <v>1623</v>
      </c>
      <c r="E640" s="40" t="s">
        <v>1681</v>
      </c>
      <c r="F640" s="246" t="s">
        <v>1745</v>
      </c>
      <c r="G640" s="246"/>
      <c r="H640" s="42" t="s">
        <v>1649</v>
      </c>
      <c r="I640" s="41" t="s">
        <v>1815</v>
      </c>
      <c r="J640" s="41" t="s">
        <v>1958</v>
      </c>
      <c r="K640" s="41" t="s">
        <v>1748</v>
      </c>
    </row>
    <row r="641" spans="1:11" ht="22.5">
      <c r="A641" s="43" t="s">
        <v>1981</v>
      </c>
      <c r="B641" s="43" t="s">
        <v>131</v>
      </c>
      <c r="C641" s="44" t="s">
        <v>132</v>
      </c>
      <c r="D641" s="43" t="s">
        <v>1674</v>
      </c>
      <c r="E641" s="43" t="s">
        <v>1673</v>
      </c>
      <c r="F641" s="243" t="s">
        <v>1858</v>
      </c>
      <c r="G641" s="243"/>
      <c r="H641" s="45" t="s">
        <v>1735</v>
      </c>
      <c r="I641" s="44">
        <v>1</v>
      </c>
      <c r="J641" s="44" t="s">
        <v>133</v>
      </c>
      <c r="K641" s="44" t="s">
        <v>133</v>
      </c>
    </row>
    <row r="642" spans="1:11" ht="22.5">
      <c r="A642" s="43" t="s">
        <v>2002</v>
      </c>
      <c r="B642" s="43"/>
      <c r="C642" s="44" t="s">
        <v>2759</v>
      </c>
      <c r="D642" s="43" t="s">
        <v>1674</v>
      </c>
      <c r="E642" s="43" t="s">
        <v>2760</v>
      </c>
      <c r="F642" s="243" t="s">
        <v>1858</v>
      </c>
      <c r="G642" s="243"/>
      <c r="H642" s="45" t="s">
        <v>1735</v>
      </c>
      <c r="I642" s="44" t="s">
        <v>1988</v>
      </c>
      <c r="J642" s="44" t="s">
        <v>2761</v>
      </c>
      <c r="K642" s="46">
        <v>5.73</v>
      </c>
    </row>
    <row r="643" spans="1:11" ht="22.5">
      <c r="A643" s="43" t="s">
        <v>2002</v>
      </c>
      <c r="B643" s="43"/>
      <c r="C643" s="44" t="s">
        <v>134</v>
      </c>
      <c r="D643" s="43" t="s">
        <v>1674</v>
      </c>
      <c r="E643" s="43" t="s">
        <v>135</v>
      </c>
      <c r="F643" s="243" t="s">
        <v>1858</v>
      </c>
      <c r="G643" s="243"/>
      <c r="H643" s="45" t="s">
        <v>1735</v>
      </c>
      <c r="I643" s="44" t="s">
        <v>1988</v>
      </c>
      <c r="J643" s="44" t="s">
        <v>136</v>
      </c>
      <c r="K643" s="46">
        <v>32.97</v>
      </c>
    </row>
    <row r="644" spans="1:11">
      <c r="A644" s="47"/>
      <c r="B644" s="47"/>
      <c r="C644" s="47"/>
      <c r="D644" s="47"/>
      <c r="E644" s="47"/>
      <c r="F644" s="44" t="s">
        <v>1989</v>
      </c>
      <c r="G644" s="44" t="s">
        <v>2774</v>
      </c>
      <c r="H644" s="44" t="s">
        <v>1991</v>
      </c>
      <c r="I644" s="44" t="s">
        <v>1990</v>
      </c>
      <c r="J644" s="44" t="s">
        <v>1992</v>
      </c>
      <c r="K644" s="44" t="s">
        <v>2774</v>
      </c>
    </row>
    <row r="645" spans="1:11">
      <c r="A645" s="47"/>
      <c r="B645" s="47"/>
      <c r="C645" s="47"/>
      <c r="D645" s="47"/>
      <c r="E645" s="47"/>
      <c r="F645" s="44" t="s">
        <v>1993</v>
      </c>
      <c r="G645" s="44" t="s">
        <v>137</v>
      </c>
      <c r="H645" s="242" t="s">
        <v>1995</v>
      </c>
      <c r="I645" s="242"/>
      <c r="J645" s="242" t="s">
        <v>138</v>
      </c>
      <c r="K645" s="242"/>
    </row>
    <row r="646" spans="1:11" ht="15.75" thickBot="1">
      <c r="A646" s="47"/>
      <c r="B646" s="47"/>
      <c r="C646" s="47"/>
      <c r="D646" s="47"/>
      <c r="E646" s="47"/>
      <c r="F646" s="44" t="s">
        <v>1997</v>
      </c>
      <c r="G646" s="44" t="s">
        <v>2066</v>
      </c>
      <c r="H646" s="247" t="s">
        <v>1998</v>
      </c>
      <c r="I646" s="247"/>
      <c r="J646" s="247" t="s">
        <v>139</v>
      </c>
      <c r="K646" s="247"/>
    </row>
    <row r="647" spans="1:11" ht="15.75" thickTop="1">
      <c r="A647" s="49"/>
      <c r="B647" s="49"/>
      <c r="C647" s="49"/>
      <c r="D647" s="49"/>
      <c r="E647" s="49"/>
      <c r="F647" s="50"/>
      <c r="G647" s="50"/>
      <c r="H647" s="50"/>
      <c r="I647" s="50"/>
      <c r="J647" s="50"/>
      <c r="K647" s="50"/>
    </row>
    <row r="648" spans="1:11">
      <c r="A648" s="40"/>
      <c r="B648" s="40" t="s">
        <v>1845</v>
      </c>
      <c r="C648" s="41" t="s">
        <v>1713</v>
      </c>
      <c r="D648" s="40" t="s">
        <v>1623</v>
      </c>
      <c r="E648" s="40" t="s">
        <v>1681</v>
      </c>
      <c r="F648" s="246" t="s">
        <v>1745</v>
      </c>
      <c r="G648" s="246"/>
      <c r="H648" s="42" t="s">
        <v>1649</v>
      </c>
      <c r="I648" s="41" t="s">
        <v>1815</v>
      </c>
      <c r="J648" s="41" t="s">
        <v>1958</v>
      </c>
      <c r="K648" s="41" t="s">
        <v>1748</v>
      </c>
    </row>
    <row r="649" spans="1:11" ht="22.5">
      <c r="A649" s="43" t="s">
        <v>1981</v>
      </c>
      <c r="B649" s="43" t="s">
        <v>140</v>
      </c>
      <c r="C649" s="44" t="s">
        <v>141</v>
      </c>
      <c r="D649" s="43" t="s">
        <v>1646</v>
      </c>
      <c r="E649" s="43" t="s">
        <v>1764</v>
      </c>
      <c r="F649" s="243" t="s">
        <v>1858</v>
      </c>
      <c r="G649" s="243"/>
      <c r="H649" s="45" t="s">
        <v>1735</v>
      </c>
      <c r="I649" s="44">
        <v>1</v>
      </c>
      <c r="J649" s="44" t="s">
        <v>142</v>
      </c>
      <c r="K649" s="44" t="s">
        <v>142</v>
      </c>
    </row>
    <row r="650" spans="1:11" ht="22.5">
      <c r="A650" s="43" t="s">
        <v>2002</v>
      </c>
      <c r="B650" s="43"/>
      <c r="C650" s="44" t="s">
        <v>2663</v>
      </c>
      <c r="D650" s="43" t="s">
        <v>1674</v>
      </c>
      <c r="E650" s="43" t="s">
        <v>2664</v>
      </c>
      <c r="F650" s="243" t="s">
        <v>1670</v>
      </c>
      <c r="G650" s="243"/>
      <c r="H650" s="45" t="s">
        <v>1582</v>
      </c>
      <c r="I650" s="44" t="s">
        <v>143</v>
      </c>
      <c r="J650" s="44" t="s">
        <v>2666</v>
      </c>
      <c r="K650" s="46">
        <v>2.72</v>
      </c>
    </row>
    <row r="651" spans="1:11" ht="22.5">
      <c r="A651" s="43" t="s">
        <v>2002</v>
      </c>
      <c r="B651" s="43"/>
      <c r="C651" s="44" t="s">
        <v>2207</v>
      </c>
      <c r="D651" s="43" t="s">
        <v>1674</v>
      </c>
      <c r="E651" s="43" t="s">
        <v>2208</v>
      </c>
      <c r="F651" s="243" t="s">
        <v>1670</v>
      </c>
      <c r="G651" s="243"/>
      <c r="H651" s="45" t="s">
        <v>1582</v>
      </c>
      <c r="I651" s="44" t="s">
        <v>143</v>
      </c>
      <c r="J651" s="44" t="s">
        <v>2210</v>
      </c>
      <c r="K651" s="46">
        <v>3.5</v>
      </c>
    </row>
    <row r="652" spans="1:11" ht="33.75">
      <c r="A652" s="43" t="s">
        <v>1985</v>
      </c>
      <c r="B652" s="43"/>
      <c r="C652" s="44" t="s">
        <v>144</v>
      </c>
      <c r="D652" s="43" t="s">
        <v>1646</v>
      </c>
      <c r="E652" s="43" t="s">
        <v>145</v>
      </c>
      <c r="F652" s="243" t="s">
        <v>1910</v>
      </c>
      <c r="G652" s="243"/>
      <c r="H652" s="45" t="s">
        <v>1735</v>
      </c>
      <c r="I652" s="44" t="s">
        <v>1988</v>
      </c>
      <c r="J652" s="44" t="s">
        <v>2708</v>
      </c>
      <c r="K652" s="46">
        <v>2</v>
      </c>
    </row>
    <row r="653" spans="1:11">
      <c r="A653" s="47"/>
      <c r="B653" s="47"/>
      <c r="C653" s="47"/>
      <c r="D653" s="47"/>
      <c r="E653" s="47"/>
      <c r="F653" s="48" t="s">
        <v>1989</v>
      </c>
      <c r="G653" s="48" t="s">
        <v>146</v>
      </c>
      <c r="H653" s="48" t="s">
        <v>1991</v>
      </c>
      <c r="I653" s="48" t="s">
        <v>1990</v>
      </c>
      <c r="J653" s="48" t="s">
        <v>1992</v>
      </c>
      <c r="K653" s="48" t="s">
        <v>146</v>
      </c>
    </row>
    <row r="654" spans="1:11">
      <c r="A654" s="47"/>
      <c r="B654" s="47"/>
      <c r="C654" s="47"/>
      <c r="D654" s="47"/>
      <c r="E654" s="47"/>
      <c r="F654" s="44" t="s">
        <v>1993</v>
      </c>
      <c r="G654" s="44" t="s">
        <v>147</v>
      </c>
      <c r="H654" s="242" t="s">
        <v>1995</v>
      </c>
      <c r="I654" s="242"/>
      <c r="J654" s="242" t="s">
        <v>148</v>
      </c>
      <c r="K654" s="242"/>
    </row>
    <row r="655" spans="1:11" ht="15.75" thickBot="1">
      <c r="A655" s="47"/>
      <c r="B655" s="47"/>
      <c r="C655" s="47"/>
      <c r="D655" s="47"/>
      <c r="E655" s="47"/>
      <c r="F655" s="44" t="s">
        <v>1997</v>
      </c>
      <c r="G655" s="44" t="s">
        <v>2054</v>
      </c>
      <c r="H655" s="247" t="s">
        <v>1998</v>
      </c>
      <c r="I655" s="247"/>
      <c r="J655" s="247" t="s">
        <v>149</v>
      </c>
      <c r="K655" s="247"/>
    </row>
    <row r="656" spans="1:11" ht="15.75" thickTop="1">
      <c r="A656" s="49"/>
      <c r="B656" s="49"/>
      <c r="C656" s="49"/>
      <c r="D656" s="49"/>
      <c r="E656" s="49"/>
      <c r="F656" s="50"/>
      <c r="G656" s="50"/>
      <c r="H656" s="50"/>
      <c r="I656" s="50"/>
      <c r="J656" s="50"/>
      <c r="K656" s="50"/>
    </row>
    <row r="657" spans="1:11">
      <c r="A657" s="40"/>
      <c r="B657" s="40" t="s">
        <v>1845</v>
      </c>
      <c r="C657" s="41" t="s">
        <v>1713</v>
      </c>
      <c r="D657" s="40" t="s">
        <v>1623</v>
      </c>
      <c r="E657" s="40" t="s">
        <v>1681</v>
      </c>
      <c r="F657" s="246" t="s">
        <v>1745</v>
      </c>
      <c r="G657" s="246"/>
      <c r="H657" s="42" t="s">
        <v>1649</v>
      </c>
      <c r="I657" s="41" t="s">
        <v>1815</v>
      </c>
      <c r="J657" s="41" t="s">
        <v>1958</v>
      </c>
      <c r="K657" s="41" t="s">
        <v>1748</v>
      </c>
    </row>
    <row r="658" spans="1:11" ht="22.5">
      <c r="A658" s="43" t="s">
        <v>1981</v>
      </c>
      <c r="B658" s="43" t="s">
        <v>150</v>
      </c>
      <c r="C658" s="44" t="s">
        <v>151</v>
      </c>
      <c r="D658" s="43" t="s">
        <v>1674</v>
      </c>
      <c r="E658" s="43" t="s">
        <v>1898</v>
      </c>
      <c r="F658" s="243" t="s">
        <v>1858</v>
      </c>
      <c r="G658" s="243"/>
      <c r="H658" s="45" t="s">
        <v>1586</v>
      </c>
      <c r="I658" s="44">
        <v>1</v>
      </c>
      <c r="J658" s="44" t="s">
        <v>152</v>
      </c>
      <c r="K658" s="44" t="s">
        <v>152</v>
      </c>
    </row>
    <row r="659" spans="1:11" ht="22.5">
      <c r="A659" s="43" t="s">
        <v>2002</v>
      </c>
      <c r="B659" s="43"/>
      <c r="C659" s="44" t="s">
        <v>2663</v>
      </c>
      <c r="D659" s="43" t="s">
        <v>1674</v>
      </c>
      <c r="E659" s="43" t="s">
        <v>2664</v>
      </c>
      <c r="F659" s="243" t="s">
        <v>1670</v>
      </c>
      <c r="G659" s="243"/>
      <c r="H659" s="45" t="s">
        <v>1582</v>
      </c>
      <c r="I659" s="44" t="s">
        <v>153</v>
      </c>
      <c r="J659" s="44" t="s">
        <v>2666</v>
      </c>
      <c r="K659" s="46">
        <v>0.51</v>
      </c>
    </row>
    <row r="660" spans="1:11" ht="22.5">
      <c r="A660" s="43" t="s">
        <v>2002</v>
      </c>
      <c r="B660" s="43"/>
      <c r="C660" s="44" t="s">
        <v>2207</v>
      </c>
      <c r="D660" s="43" t="s">
        <v>1674</v>
      </c>
      <c r="E660" s="43" t="s">
        <v>2208</v>
      </c>
      <c r="F660" s="243" t="s">
        <v>1670</v>
      </c>
      <c r="G660" s="243"/>
      <c r="H660" s="45" t="s">
        <v>1582</v>
      </c>
      <c r="I660" s="44" t="s">
        <v>153</v>
      </c>
      <c r="J660" s="44" t="s">
        <v>2210</v>
      </c>
      <c r="K660" s="46">
        <v>0.66</v>
      </c>
    </row>
    <row r="661" spans="1:11" ht="33.75">
      <c r="A661" s="43" t="s">
        <v>1985</v>
      </c>
      <c r="B661" s="43"/>
      <c r="C661" s="44" t="s">
        <v>154</v>
      </c>
      <c r="D661" s="43" t="s">
        <v>1674</v>
      </c>
      <c r="E661" s="43" t="s">
        <v>155</v>
      </c>
      <c r="F661" s="243" t="s">
        <v>1910</v>
      </c>
      <c r="G661" s="243"/>
      <c r="H661" s="45" t="s">
        <v>1586</v>
      </c>
      <c r="I661" s="44" t="s">
        <v>2881</v>
      </c>
      <c r="J661" s="44" t="s">
        <v>156</v>
      </c>
      <c r="K661" s="46">
        <v>2.2599999999999998</v>
      </c>
    </row>
    <row r="662" spans="1:11" ht="33.75">
      <c r="A662" s="43" t="s">
        <v>1985</v>
      </c>
      <c r="B662" s="43"/>
      <c r="C662" s="44" t="s">
        <v>2883</v>
      </c>
      <c r="D662" s="43" t="s">
        <v>1674</v>
      </c>
      <c r="E662" s="43" t="s">
        <v>2884</v>
      </c>
      <c r="F662" s="243" t="s">
        <v>1910</v>
      </c>
      <c r="G662" s="243"/>
      <c r="H662" s="45" t="s">
        <v>1735</v>
      </c>
      <c r="I662" s="44" t="s">
        <v>2885</v>
      </c>
      <c r="J662" s="44" t="s">
        <v>2886</v>
      </c>
      <c r="K662" s="46">
        <v>0.01</v>
      </c>
    </row>
    <row r="663" spans="1:11">
      <c r="A663" s="47"/>
      <c r="B663" s="47"/>
      <c r="C663" s="47"/>
      <c r="D663" s="47"/>
      <c r="E663" s="47"/>
      <c r="F663" s="44" t="s">
        <v>1989</v>
      </c>
      <c r="G663" s="44" t="s">
        <v>157</v>
      </c>
      <c r="H663" s="44" t="s">
        <v>1991</v>
      </c>
      <c r="I663" s="44" t="s">
        <v>1990</v>
      </c>
      <c r="J663" s="44" t="s">
        <v>1992</v>
      </c>
      <c r="K663" s="44" t="s">
        <v>157</v>
      </c>
    </row>
    <row r="664" spans="1:11">
      <c r="A664" s="47"/>
      <c r="B664" s="47"/>
      <c r="C664" s="47"/>
      <c r="D664" s="47"/>
      <c r="E664" s="47"/>
      <c r="F664" s="44" t="s">
        <v>1993</v>
      </c>
      <c r="G664" s="44" t="s">
        <v>158</v>
      </c>
      <c r="H664" s="242" t="s">
        <v>1995</v>
      </c>
      <c r="I664" s="242"/>
      <c r="J664" s="242" t="s">
        <v>159</v>
      </c>
      <c r="K664" s="242"/>
    </row>
    <row r="665" spans="1:11" ht="15.75" thickBot="1">
      <c r="A665" s="47"/>
      <c r="B665" s="47"/>
      <c r="C665" s="47"/>
      <c r="D665" s="47"/>
      <c r="E665" s="47"/>
      <c r="F665" s="44" t="s">
        <v>1997</v>
      </c>
      <c r="G665" s="44" t="s">
        <v>160</v>
      </c>
      <c r="H665" s="247" t="s">
        <v>1998</v>
      </c>
      <c r="I665" s="247"/>
      <c r="J665" s="247" t="s">
        <v>161</v>
      </c>
      <c r="K665" s="247"/>
    </row>
    <row r="666" spans="1:11" ht="15.75" thickTop="1">
      <c r="A666" s="49"/>
      <c r="B666" s="49"/>
      <c r="C666" s="49"/>
      <c r="D666" s="49"/>
      <c r="E666" s="49"/>
      <c r="F666" s="50"/>
      <c r="G666" s="50"/>
      <c r="H666" s="50"/>
      <c r="I666" s="50"/>
      <c r="J666" s="50"/>
      <c r="K666" s="50"/>
    </row>
    <row r="667" spans="1:11">
      <c r="A667" s="40"/>
      <c r="B667" s="40" t="s">
        <v>1845</v>
      </c>
      <c r="C667" s="41" t="s">
        <v>1713</v>
      </c>
      <c r="D667" s="40" t="s">
        <v>1623</v>
      </c>
      <c r="E667" s="40" t="s">
        <v>1681</v>
      </c>
      <c r="F667" s="246" t="s">
        <v>1745</v>
      </c>
      <c r="G667" s="246"/>
      <c r="H667" s="42" t="s">
        <v>1649</v>
      </c>
      <c r="I667" s="41" t="s">
        <v>1815</v>
      </c>
      <c r="J667" s="41" t="s">
        <v>1958</v>
      </c>
      <c r="K667" s="41" t="s">
        <v>1748</v>
      </c>
    </row>
    <row r="668" spans="1:11">
      <c r="A668" s="43" t="s">
        <v>2156</v>
      </c>
      <c r="B668" s="43" t="s">
        <v>162</v>
      </c>
      <c r="C668" s="44" t="s">
        <v>163</v>
      </c>
      <c r="D668" s="43" t="s">
        <v>1577</v>
      </c>
      <c r="E668" s="43" t="s">
        <v>1956</v>
      </c>
      <c r="F668" s="243" t="s">
        <v>1910</v>
      </c>
      <c r="G668" s="250"/>
      <c r="H668" s="44" t="s">
        <v>1668</v>
      </c>
      <c r="I668" s="44" t="s">
        <v>2159</v>
      </c>
      <c r="J668" s="44" t="s">
        <v>164</v>
      </c>
      <c r="K668" s="44" t="s">
        <v>164</v>
      </c>
    </row>
    <row r="669" spans="1:11">
      <c r="A669" s="47"/>
      <c r="B669" s="47"/>
      <c r="C669" s="47"/>
      <c r="D669" s="47"/>
      <c r="E669" s="47"/>
      <c r="F669" s="48" t="s">
        <v>1989</v>
      </c>
      <c r="G669" s="48" t="s">
        <v>1990</v>
      </c>
      <c r="H669" s="48" t="s">
        <v>1991</v>
      </c>
      <c r="I669" s="48" t="s">
        <v>1990</v>
      </c>
      <c r="J669" s="48" t="s">
        <v>1992</v>
      </c>
      <c r="K669" s="48" t="s">
        <v>1990</v>
      </c>
    </row>
    <row r="670" spans="1:11">
      <c r="A670" s="47"/>
      <c r="B670" s="47"/>
      <c r="C670" s="47"/>
      <c r="D670" s="47"/>
      <c r="E670" s="47"/>
      <c r="F670" s="44" t="s">
        <v>1993</v>
      </c>
      <c r="G670" s="44" t="s">
        <v>165</v>
      </c>
      <c r="H670" s="242" t="s">
        <v>1995</v>
      </c>
      <c r="I670" s="242"/>
      <c r="J670" s="242" t="s">
        <v>166</v>
      </c>
      <c r="K670" s="242"/>
    </row>
    <row r="671" spans="1:11" ht="15.75" thickBot="1">
      <c r="A671" s="47"/>
      <c r="B671" s="47"/>
      <c r="C671" s="47"/>
      <c r="D671" s="47"/>
      <c r="E671" s="47"/>
      <c r="F671" s="44" t="s">
        <v>1997</v>
      </c>
      <c r="G671" s="44" t="s">
        <v>167</v>
      </c>
      <c r="H671" s="247" t="s">
        <v>1998</v>
      </c>
      <c r="I671" s="247"/>
      <c r="J671" s="247" t="s">
        <v>168</v>
      </c>
      <c r="K671" s="247"/>
    </row>
    <row r="672" spans="1:11" ht="15.75" thickTop="1">
      <c r="A672" s="49"/>
      <c r="B672" s="49"/>
      <c r="C672" s="49"/>
      <c r="D672" s="49"/>
      <c r="E672" s="49"/>
      <c r="F672" s="50"/>
      <c r="G672" s="50"/>
      <c r="H672" s="50"/>
      <c r="I672" s="50"/>
      <c r="J672" s="50"/>
      <c r="K672" s="50"/>
    </row>
    <row r="673" spans="1:11">
      <c r="A673" s="40"/>
      <c r="B673" s="40" t="s">
        <v>1845</v>
      </c>
      <c r="C673" s="41" t="s">
        <v>1713</v>
      </c>
      <c r="D673" s="40" t="s">
        <v>1623</v>
      </c>
      <c r="E673" s="40" t="s">
        <v>1681</v>
      </c>
      <c r="F673" s="246" t="s">
        <v>1745</v>
      </c>
      <c r="G673" s="246"/>
      <c r="H673" s="42" t="s">
        <v>1649</v>
      </c>
      <c r="I673" s="41" t="s">
        <v>1815</v>
      </c>
      <c r="J673" s="41" t="s">
        <v>1958</v>
      </c>
      <c r="K673" s="41" t="s">
        <v>1748</v>
      </c>
    </row>
    <row r="674" spans="1:11" ht="22.5">
      <c r="A674" s="43" t="s">
        <v>1981</v>
      </c>
      <c r="B674" s="43" t="s">
        <v>169</v>
      </c>
      <c r="C674" s="44" t="s">
        <v>170</v>
      </c>
      <c r="D674" s="43" t="s">
        <v>1646</v>
      </c>
      <c r="E674" s="43" t="s">
        <v>1835</v>
      </c>
      <c r="F674" s="243" t="s">
        <v>1858</v>
      </c>
      <c r="G674" s="243"/>
      <c r="H674" s="45" t="s">
        <v>1735</v>
      </c>
      <c r="I674" s="44">
        <v>1</v>
      </c>
      <c r="J674" s="44" t="s">
        <v>171</v>
      </c>
      <c r="K674" s="44" t="s">
        <v>171</v>
      </c>
    </row>
    <row r="675" spans="1:11" ht="22.5">
      <c r="A675" s="43" t="s">
        <v>2002</v>
      </c>
      <c r="B675" s="43"/>
      <c r="C675" s="44" t="s">
        <v>2663</v>
      </c>
      <c r="D675" s="43" t="s">
        <v>1674</v>
      </c>
      <c r="E675" s="43" t="s">
        <v>2664</v>
      </c>
      <c r="F675" s="243" t="s">
        <v>1670</v>
      </c>
      <c r="G675" s="243"/>
      <c r="H675" s="45" t="s">
        <v>1582</v>
      </c>
      <c r="I675" s="44" t="s">
        <v>172</v>
      </c>
      <c r="J675" s="44" t="s">
        <v>2666</v>
      </c>
      <c r="K675" s="46">
        <v>52.76</v>
      </c>
    </row>
    <row r="676" spans="1:11" ht="22.5">
      <c r="A676" s="43" t="s">
        <v>2002</v>
      </c>
      <c r="B676" s="43"/>
      <c r="C676" s="44" t="s">
        <v>2207</v>
      </c>
      <c r="D676" s="43" t="s">
        <v>1674</v>
      </c>
      <c r="E676" s="43" t="s">
        <v>2208</v>
      </c>
      <c r="F676" s="243" t="s">
        <v>1670</v>
      </c>
      <c r="G676" s="243"/>
      <c r="H676" s="45" t="s">
        <v>1582</v>
      </c>
      <c r="I676" s="44" t="s">
        <v>173</v>
      </c>
      <c r="J676" s="44" t="s">
        <v>2210</v>
      </c>
      <c r="K676" s="46">
        <v>82.68</v>
      </c>
    </row>
    <row r="677" spans="1:11" ht="33.75">
      <c r="A677" s="43" t="s">
        <v>1985</v>
      </c>
      <c r="B677" s="43"/>
      <c r="C677" s="44" t="s">
        <v>174</v>
      </c>
      <c r="D677" s="43" t="s">
        <v>1646</v>
      </c>
      <c r="E677" s="43" t="s">
        <v>175</v>
      </c>
      <c r="F677" s="243" t="s">
        <v>1910</v>
      </c>
      <c r="G677" s="243"/>
      <c r="H677" s="45" t="s">
        <v>1735</v>
      </c>
      <c r="I677" s="44" t="s">
        <v>2054</v>
      </c>
      <c r="J677" s="44" t="s">
        <v>176</v>
      </c>
      <c r="K677" s="46">
        <v>0.42</v>
      </c>
    </row>
    <row r="678" spans="1:11" ht="33.75">
      <c r="A678" s="43" t="s">
        <v>1985</v>
      </c>
      <c r="B678" s="43"/>
      <c r="C678" s="44" t="s">
        <v>177</v>
      </c>
      <c r="D678" s="43" t="s">
        <v>1646</v>
      </c>
      <c r="E678" s="43" t="s">
        <v>178</v>
      </c>
      <c r="F678" s="243" t="s">
        <v>1910</v>
      </c>
      <c r="G678" s="243"/>
      <c r="H678" s="45" t="s">
        <v>1735</v>
      </c>
      <c r="I678" s="44" t="s">
        <v>2054</v>
      </c>
      <c r="J678" s="44" t="s">
        <v>179</v>
      </c>
      <c r="K678" s="46">
        <v>0.68</v>
      </c>
    </row>
    <row r="679" spans="1:11" ht="33.75">
      <c r="A679" s="43" t="s">
        <v>1985</v>
      </c>
      <c r="B679" s="43"/>
      <c r="C679" s="44" t="s">
        <v>180</v>
      </c>
      <c r="D679" s="43" t="s">
        <v>1646</v>
      </c>
      <c r="E679" s="43" t="s">
        <v>181</v>
      </c>
      <c r="F679" s="243" t="s">
        <v>1910</v>
      </c>
      <c r="G679" s="243"/>
      <c r="H679" s="45" t="s">
        <v>1735</v>
      </c>
      <c r="I679" s="44" t="s">
        <v>1988</v>
      </c>
      <c r="J679" s="44" t="s">
        <v>182</v>
      </c>
      <c r="K679" s="46">
        <v>10</v>
      </c>
    </row>
    <row r="680" spans="1:11" ht="33.75">
      <c r="A680" s="43" t="s">
        <v>1985</v>
      </c>
      <c r="B680" s="43"/>
      <c r="C680" s="44" t="s">
        <v>183</v>
      </c>
      <c r="D680" s="43" t="s">
        <v>1646</v>
      </c>
      <c r="E680" s="43" t="s">
        <v>184</v>
      </c>
      <c r="F680" s="243" t="s">
        <v>1910</v>
      </c>
      <c r="G680" s="243"/>
      <c r="H680" s="45" t="s">
        <v>1586</v>
      </c>
      <c r="I680" s="44" t="s">
        <v>185</v>
      </c>
      <c r="J680" s="44" t="s">
        <v>2611</v>
      </c>
      <c r="K680" s="46">
        <v>7.0000000000000007E-2</v>
      </c>
    </row>
    <row r="681" spans="1:11" ht="33.75">
      <c r="A681" s="43" t="s">
        <v>1985</v>
      </c>
      <c r="B681" s="43"/>
      <c r="C681" s="44" t="s">
        <v>186</v>
      </c>
      <c r="D681" s="43" t="s">
        <v>1646</v>
      </c>
      <c r="E681" s="43" t="s">
        <v>187</v>
      </c>
      <c r="F681" s="243" t="s">
        <v>1910</v>
      </c>
      <c r="G681" s="243"/>
      <c r="H681" s="45" t="s">
        <v>1735</v>
      </c>
      <c r="I681" s="44" t="s">
        <v>1988</v>
      </c>
      <c r="J681" s="44" t="s">
        <v>188</v>
      </c>
      <c r="K681" s="46">
        <v>18.39</v>
      </c>
    </row>
    <row r="682" spans="1:11">
      <c r="A682" s="47"/>
      <c r="B682" s="47"/>
      <c r="C682" s="47"/>
      <c r="D682" s="47"/>
      <c r="E682" s="47"/>
      <c r="F682" s="44" t="s">
        <v>1989</v>
      </c>
      <c r="G682" s="44" t="s">
        <v>189</v>
      </c>
      <c r="H682" s="44" t="s">
        <v>1991</v>
      </c>
      <c r="I682" s="44" t="s">
        <v>1990</v>
      </c>
      <c r="J682" s="44" t="s">
        <v>1992</v>
      </c>
      <c r="K682" s="44" t="s">
        <v>189</v>
      </c>
    </row>
    <row r="683" spans="1:11">
      <c r="A683" s="47"/>
      <c r="B683" s="47"/>
      <c r="C683" s="47"/>
      <c r="D683" s="47"/>
      <c r="E683" s="47"/>
      <c r="F683" s="44" t="s">
        <v>1993</v>
      </c>
      <c r="G683" s="44" t="s">
        <v>190</v>
      </c>
      <c r="H683" s="242" t="s">
        <v>1995</v>
      </c>
      <c r="I683" s="242"/>
      <c r="J683" s="242" t="s">
        <v>191</v>
      </c>
      <c r="K683" s="242"/>
    </row>
    <row r="684" spans="1:11" ht="15.75" thickBot="1">
      <c r="A684" s="47"/>
      <c r="B684" s="47"/>
      <c r="C684" s="47"/>
      <c r="D684" s="47"/>
      <c r="E684" s="47"/>
      <c r="F684" s="44" t="s">
        <v>1997</v>
      </c>
      <c r="G684" s="44" t="s">
        <v>192</v>
      </c>
      <c r="H684" s="247" t="s">
        <v>1998</v>
      </c>
      <c r="I684" s="247"/>
      <c r="J684" s="247" t="s">
        <v>193</v>
      </c>
      <c r="K684" s="247"/>
    </row>
    <row r="685" spans="1:11" ht="15.75" thickTop="1">
      <c r="A685" s="49"/>
      <c r="B685" s="49"/>
      <c r="C685" s="49"/>
      <c r="D685" s="49"/>
      <c r="E685" s="49"/>
      <c r="F685" s="50"/>
      <c r="G685" s="50"/>
      <c r="H685" s="50"/>
      <c r="I685" s="50"/>
      <c r="J685" s="50"/>
      <c r="K685" s="50"/>
    </row>
    <row r="686" spans="1:11">
      <c r="A686" s="40"/>
      <c r="B686" s="40" t="s">
        <v>1845</v>
      </c>
      <c r="C686" s="41" t="s">
        <v>1713</v>
      </c>
      <c r="D686" s="40" t="s">
        <v>1623</v>
      </c>
      <c r="E686" s="40" t="s">
        <v>1681</v>
      </c>
      <c r="F686" s="246" t="s">
        <v>1745</v>
      </c>
      <c r="G686" s="246"/>
      <c r="H686" s="42" t="s">
        <v>1649</v>
      </c>
      <c r="I686" s="41" t="s">
        <v>1815</v>
      </c>
      <c r="J686" s="41" t="s">
        <v>1958</v>
      </c>
      <c r="K686" s="41" t="s">
        <v>1748</v>
      </c>
    </row>
    <row r="687" spans="1:11" ht="22.5">
      <c r="A687" s="43" t="s">
        <v>1981</v>
      </c>
      <c r="B687" s="43" t="s">
        <v>194</v>
      </c>
      <c r="C687" s="44" t="s">
        <v>195</v>
      </c>
      <c r="D687" s="43" t="s">
        <v>1674</v>
      </c>
      <c r="E687" s="43" t="s">
        <v>1906</v>
      </c>
      <c r="F687" s="243" t="s">
        <v>1858</v>
      </c>
      <c r="G687" s="243"/>
      <c r="H687" s="45" t="s">
        <v>1735</v>
      </c>
      <c r="I687" s="44">
        <v>1</v>
      </c>
      <c r="J687" s="44" t="s">
        <v>196</v>
      </c>
      <c r="K687" s="44" t="s">
        <v>196</v>
      </c>
    </row>
    <row r="688" spans="1:11" ht="22.5">
      <c r="A688" s="43" t="s">
        <v>2002</v>
      </c>
      <c r="B688" s="43"/>
      <c r="C688" s="44" t="s">
        <v>2663</v>
      </c>
      <c r="D688" s="43" t="s">
        <v>1674</v>
      </c>
      <c r="E688" s="43" t="s">
        <v>2664</v>
      </c>
      <c r="F688" s="243" t="s">
        <v>1670</v>
      </c>
      <c r="G688" s="243"/>
      <c r="H688" s="45" t="s">
        <v>1582</v>
      </c>
      <c r="I688" s="44" t="s">
        <v>197</v>
      </c>
      <c r="J688" s="44" t="s">
        <v>2666</v>
      </c>
      <c r="K688" s="46">
        <v>1.71</v>
      </c>
    </row>
    <row r="689" spans="1:11" ht="22.5">
      <c r="A689" s="43" t="s">
        <v>2002</v>
      </c>
      <c r="B689" s="43"/>
      <c r="C689" s="44" t="s">
        <v>2207</v>
      </c>
      <c r="D689" s="43" t="s">
        <v>1674</v>
      </c>
      <c r="E689" s="43" t="s">
        <v>2208</v>
      </c>
      <c r="F689" s="243" t="s">
        <v>1670</v>
      </c>
      <c r="G689" s="243"/>
      <c r="H689" s="45" t="s">
        <v>1582</v>
      </c>
      <c r="I689" s="44" t="s">
        <v>197</v>
      </c>
      <c r="J689" s="44" t="s">
        <v>2210</v>
      </c>
      <c r="K689" s="46">
        <v>2.2000000000000002</v>
      </c>
    </row>
    <row r="690" spans="1:11" ht="33.75">
      <c r="A690" s="43" t="s">
        <v>1985</v>
      </c>
      <c r="B690" s="43"/>
      <c r="C690" s="44" t="s">
        <v>198</v>
      </c>
      <c r="D690" s="43" t="s">
        <v>1674</v>
      </c>
      <c r="E690" s="43" t="s">
        <v>199</v>
      </c>
      <c r="F690" s="243" t="s">
        <v>1910</v>
      </c>
      <c r="G690" s="243"/>
      <c r="H690" s="45" t="s">
        <v>1735</v>
      </c>
      <c r="I690" s="44" t="s">
        <v>1988</v>
      </c>
      <c r="J690" s="44" t="s">
        <v>200</v>
      </c>
      <c r="K690" s="46">
        <v>44.26</v>
      </c>
    </row>
    <row r="691" spans="1:11" ht="33.75">
      <c r="A691" s="43" t="s">
        <v>1985</v>
      </c>
      <c r="B691" s="43"/>
      <c r="C691" s="44" t="s">
        <v>201</v>
      </c>
      <c r="D691" s="43" t="s">
        <v>1674</v>
      </c>
      <c r="E691" s="43" t="s">
        <v>202</v>
      </c>
      <c r="F691" s="243" t="s">
        <v>1910</v>
      </c>
      <c r="G691" s="243"/>
      <c r="H691" s="45" t="s">
        <v>1735</v>
      </c>
      <c r="I691" s="44" t="s">
        <v>2054</v>
      </c>
      <c r="J691" s="44" t="s">
        <v>203</v>
      </c>
      <c r="K691" s="46">
        <v>1.54</v>
      </c>
    </row>
    <row r="692" spans="1:11">
      <c r="A692" s="47"/>
      <c r="B692" s="47"/>
      <c r="C692" s="47"/>
      <c r="D692" s="47"/>
      <c r="E692" s="47"/>
      <c r="F692" s="44" t="s">
        <v>1989</v>
      </c>
      <c r="G692" s="44" t="s">
        <v>2469</v>
      </c>
      <c r="H692" s="44" t="s">
        <v>1991</v>
      </c>
      <c r="I692" s="44" t="s">
        <v>1990</v>
      </c>
      <c r="J692" s="44" t="s">
        <v>1992</v>
      </c>
      <c r="K692" s="44" t="s">
        <v>2469</v>
      </c>
    </row>
    <row r="693" spans="1:11">
      <c r="A693" s="47"/>
      <c r="B693" s="47"/>
      <c r="C693" s="47"/>
      <c r="D693" s="47"/>
      <c r="E693" s="47"/>
      <c r="F693" s="44" t="s">
        <v>1993</v>
      </c>
      <c r="G693" s="44" t="s">
        <v>204</v>
      </c>
      <c r="H693" s="242" t="s">
        <v>1995</v>
      </c>
      <c r="I693" s="242"/>
      <c r="J693" s="242" t="s">
        <v>205</v>
      </c>
      <c r="K693" s="242"/>
    </row>
    <row r="694" spans="1:11" ht="15.75" thickBot="1">
      <c r="A694" s="47"/>
      <c r="B694" s="47"/>
      <c r="C694" s="47"/>
      <c r="D694" s="47"/>
      <c r="E694" s="47"/>
      <c r="F694" s="44" t="s">
        <v>1997</v>
      </c>
      <c r="G694" s="44" t="s">
        <v>1988</v>
      </c>
      <c r="H694" s="247" t="s">
        <v>1998</v>
      </c>
      <c r="I694" s="247"/>
      <c r="J694" s="247" t="s">
        <v>205</v>
      </c>
      <c r="K694" s="247"/>
    </row>
    <row r="695" spans="1:11" ht="15.75" thickTop="1">
      <c r="A695" s="49"/>
      <c r="B695" s="49"/>
      <c r="C695" s="49"/>
      <c r="D695" s="49"/>
      <c r="E695" s="49"/>
      <c r="F695" s="50"/>
      <c r="G695" s="50"/>
      <c r="H695" s="50"/>
      <c r="I695" s="50"/>
      <c r="J695" s="50"/>
      <c r="K695" s="50"/>
    </row>
    <row r="696" spans="1:11">
      <c r="A696" s="52" t="s">
        <v>1978</v>
      </c>
      <c r="B696" s="53" t="s">
        <v>206</v>
      </c>
      <c r="C696" s="54"/>
      <c r="D696" s="53"/>
      <c r="E696" s="53" t="s">
        <v>1802</v>
      </c>
      <c r="F696" s="251"/>
      <c r="G696" s="252"/>
      <c r="H696" s="54"/>
      <c r="I696" s="54"/>
      <c r="J696" s="54"/>
      <c r="K696" s="55" t="s">
        <v>207</v>
      </c>
    </row>
    <row r="697" spans="1:11">
      <c r="A697" s="56"/>
      <c r="B697" s="56" t="s">
        <v>1845</v>
      </c>
      <c r="C697" s="57" t="s">
        <v>1713</v>
      </c>
      <c r="D697" s="56" t="s">
        <v>1623</v>
      </c>
      <c r="E697" s="56" t="s">
        <v>1681</v>
      </c>
      <c r="F697" s="253" t="s">
        <v>1745</v>
      </c>
      <c r="G697" s="253"/>
      <c r="H697" s="58" t="s">
        <v>1649</v>
      </c>
      <c r="I697" s="57" t="s">
        <v>1815</v>
      </c>
      <c r="J697" s="57" t="s">
        <v>1958</v>
      </c>
      <c r="K697" s="57" t="s">
        <v>1748</v>
      </c>
    </row>
    <row r="698" spans="1:11" ht="22.5">
      <c r="A698" s="43" t="s">
        <v>1981</v>
      </c>
      <c r="B698" s="43" t="s">
        <v>208</v>
      </c>
      <c r="C698" s="44" t="s">
        <v>209</v>
      </c>
      <c r="D698" s="43" t="s">
        <v>1577</v>
      </c>
      <c r="E698" s="43" t="s">
        <v>1833</v>
      </c>
      <c r="F698" s="243" t="s">
        <v>1858</v>
      </c>
      <c r="G698" s="243"/>
      <c r="H698" s="45" t="s">
        <v>1735</v>
      </c>
      <c r="I698" s="44">
        <v>1</v>
      </c>
      <c r="J698" s="44" t="s">
        <v>210</v>
      </c>
      <c r="K698" s="44" t="s">
        <v>210</v>
      </c>
    </row>
    <row r="699" spans="1:11" ht="22.5">
      <c r="A699" s="43" t="s">
        <v>2002</v>
      </c>
      <c r="B699" s="43"/>
      <c r="C699" s="44" t="s">
        <v>2207</v>
      </c>
      <c r="D699" s="43" t="s">
        <v>1674</v>
      </c>
      <c r="E699" s="43" t="s">
        <v>2208</v>
      </c>
      <c r="F699" s="243" t="s">
        <v>1670</v>
      </c>
      <c r="G699" s="243"/>
      <c r="H699" s="45" t="s">
        <v>1582</v>
      </c>
      <c r="I699" s="44" t="s">
        <v>2747</v>
      </c>
      <c r="J699" s="44" t="s">
        <v>2210</v>
      </c>
      <c r="K699" s="46">
        <v>1.1499999999999999</v>
      </c>
    </row>
    <row r="700" spans="1:11" ht="33.75">
      <c r="A700" s="43" t="s">
        <v>1985</v>
      </c>
      <c r="B700" s="43"/>
      <c r="C700" s="44" t="s">
        <v>211</v>
      </c>
      <c r="D700" s="43" t="s">
        <v>1577</v>
      </c>
      <c r="E700" s="43" t="s">
        <v>212</v>
      </c>
      <c r="F700" s="243" t="s">
        <v>1910</v>
      </c>
      <c r="G700" s="243"/>
      <c r="H700" s="45" t="s">
        <v>1735</v>
      </c>
      <c r="I700" s="44" t="s">
        <v>1988</v>
      </c>
      <c r="J700" s="44" t="s">
        <v>213</v>
      </c>
      <c r="K700" s="46">
        <v>31.67</v>
      </c>
    </row>
    <row r="701" spans="1:11">
      <c r="A701" s="47"/>
      <c r="B701" s="47"/>
      <c r="C701" s="47"/>
      <c r="D701" s="47"/>
      <c r="E701" s="47"/>
      <c r="F701" s="44" t="s">
        <v>1989</v>
      </c>
      <c r="G701" s="44" t="s">
        <v>214</v>
      </c>
      <c r="H701" s="44" t="s">
        <v>1991</v>
      </c>
      <c r="I701" s="44" t="s">
        <v>1990</v>
      </c>
      <c r="J701" s="44" t="s">
        <v>1992</v>
      </c>
      <c r="K701" s="44" t="s">
        <v>214</v>
      </c>
    </row>
    <row r="702" spans="1:11">
      <c r="A702" s="47"/>
      <c r="B702" s="47"/>
      <c r="C702" s="47"/>
      <c r="D702" s="47"/>
      <c r="E702" s="47"/>
      <c r="F702" s="44" t="s">
        <v>1993</v>
      </c>
      <c r="G702" s="44" t="s">
        <v>215</v>
      </c>
      <c r="H702" s="242" t="s">
        <v>1995</v>
      </c>
      <c r="I702" s="242"/>
      <c r="J702" s="242" t="s">
        <v>216</v>
      </c>
      <c r="K702" s="242"/>
    </row>
    <row r="703" spans="1:11" ht="15.75" thickBot="1">
      <c r="A703" s="47"/>
      <c r="B703" s="47"/>
      <c r="C703" s="47"/>
      <c r="D703" s="47"/>
      <c r="E703" s="47"/>
      <c r="F703" s="44" t="s">
        <v>1997</v>
      </c>
      <c r="G703" s="44" t="s">
        <v>217</v>
      </c>
      <c r="H703" s="247" t="s">
        <v>1998</v>
      </c>
      <c r="I703" s="247"/>
      <c r="J703" s="247" t="s">
        <v>218</v>
      </c>
      <c r="K703" s="247"/>
    </row>
    <row r="704" spans="1:11" ht="15.75" thickTop="1">
      <c r="A704" s="49"/>
      <c r="B704" s="49"/>
      <c r="C704" s="49"/>
      <c r="D704" s="49"/>
      <c r="E704" s="49"/>
      <c r="F704" s="50"/>
      <c r="G704" s="50"/>
      <c r="H704" s="50"/>
      <c r="I704" s="50"/>
      <c r="J704" s="50"/>
      <c r="K704" s="50"/>
    </row>
    <row r="705" spans="1:11">
      <c r="A705" s="40"/>
      <c r="B705" s="40" t="s">
        <v>1845</v>
      </c>
      <c r="C705" s="41" t="s">
        <v>1713</v>
      </c>
      <c r="D705" s="40" t="s">
        <v>1623</v>
      </c>
      <c r="E705" s="40" t="s">
        <v>1681</v>
      </c>
      <c r="F705" s="246" t="s">
        <v>1745</v>
      </c>
      <c r="G705" s="246"/>
      <c r="H705" s="42" t="s">
        <v>1649</v>
      </c>
      <c r="I705" s="41" t="s">
        <v>1815</v>
      </c>
      <c r="J705" s="41" t="s">
        <v>1958</v>
      </c>
      <c r="K705" s="41" t="s">
        <v>1748</v>
      </c>
    </row>
    <row r="706" spans="1:11" ht="22.5" customHeight="1">
      <c r="A706" s="43" t="s">
        <v>1981</v>
      </c>
      <c r="B706" s="43" t="s">
        <v>219</v>
      </c>
      <c r="C706" s="44" t="s">
        <v>220</v>
      </c>
      <c r="D706" s="43" t="s">
        <v>1577</v>
      </c>
      <c r="E706" s="43" t="s">
        <v>1725</v>
      </c>
      <c r="F706" s="243" t="s">
        <v>1858</v>
      </c>
      <c r="G706" s="243"/>
      <c r="H706" s="45" t="s">
        <v>1735</v>
      </c>
      <c r="I706" s="44">
        <v>1</v>
      </c>
      <c r="J706" s="44" t="s">
        <v>221</v>
      </c>
      <c r="K706" s="44" t="s">
        <v>221</v>
      </c>
    </row>
    <row r="707" spans="1:11" ht="22.5">
      <c r="A707" s="43" t="s">
        <v>2002</v>
      </c>
      <c r="B707" s="43"/>
      <c r="C707" s="44" t="s">
        <v>2207</v>
      </c>
      <c r="D707" s="43" t="s">
        <v>1674</v>
      </c>
      <c r="E707" s="43" t="s">
        <v>2208</v>
      </c>
      <c r="F707" s="243" t="s">
        <v>1670</v>
      </c>
      <c r="G707" s="243"/>
      <c r="H707" s="45" t="s">
        <v>1582</v>
      </c>
      <c r="I707" s="44" t="s">
        <v>2747</v>
      </c>
      <c r="J707" s="44" t="s">
        <v>2210</v>
      </c>
      <c r="K707" s="46">
        <v>1.1499999999999999</v>
      </c>
    </row>
    <row r="708" spans="1:11" ht="33.75">
      <c r="A708" s="43" t="s">
        <v>1985</v>
      </c>
      <c r="B708" s="43"/>
      <c r="C708" s="44" t="s">
        <v>222</v>
      </c>
      <c r="D708" s="43" t="s">
        <v>1577</v>
      </c>
      <c r="E708" s="43" t="s">
        <v>223</v>
      </c>
      <c r="F708" s="243" t="s">
        <v>1910</v>
      </c>
      <c r="G708" s="243"/>
      <c r="H708" s="45" t="s">
        <v>1735</v>
      </c>
      <c r="I708" s="44" t="s">
        <v>1988</v>
      </c>
      <c r="J708" s="44" t="s">
        <v>224</v>
      </c>
      <c r="K708" s="46">
        <v>23.67</v>
      </c>
    </row>
    <row r="709" spans="1:11">
      <c r="A709" s="47"/>
      <c r="B709" s="47"/>
      <c r="C709" s="47"/>
      <c r="D709" s="47"/>
      <c r="E709" s="47"/>
      <c r="F709" s="44" t="s">
        <v>1989</v>
      </c>
      <c r="G709" s="44" t="s">
        <v>214</v>
      </c>
      <c r="H709" s="44" t="s">
        <v>1991</v>
      </c>
      <c r="I709" s="44" t="s">
        <v>1990</v>
      </c>
      <c r="J709" s="44" t="s">
        <v>1992</v>
      </c>
      <c r="K709" s="44" t="s">
        <v>214</v>
      </c>
    </row>
    <row r="710" spans="1:11">
      <c r="A710" s="47"/>
      <c r="B710" s="47"/>
      <c r="C710" s="47"/>
      <c r="D710" s="47"/>
      <c r="E710" s="47"/>
      <c r="F710" s="44" t="s">
        <v>1993</v>
      </c>
      <c r="G710" s="44" t="s">
        <v>225</v>
      </c>
      <c r="H710" s="242" t="s">
        <v>1995</v>
      </c>
      <c r="I710" s="242"/>
      <c r="J710" s="242" t="s">
        <v>226</v>
      </c>
      <c r="K710" s="242"/>
    </row>
    <row r="711" spans="1:11" ht="15.75" thickBot="1">
      <c r="A711" s="47"/>
      <c r="B711" s="47"/>
      <c r="C711" s="47"/>
      <c r="D711" s="47"/>
      <c r="E711" s="47"/>
      <c r="F711" s="44" t="s">
        <v>1997</v>
      </c>
      <c r="G711" s="44" t="s">
        <v>2658</v>
      </c>
      <c r="H711" s="247" t="s">
        <v>1998</v>
      </c>
      <c r="I711" s="247"/>
      <c r="J711" s="247" t="s">
        <v>227</v>
      </c>
      <c r="K711" s="247"/>
    </row>
    <row r="712" spans="1:11" ht="15.75" thickTop="1">
      <c r="A712" s="49"/>
      <c r="B712" s="49"/>
      <c r="C712" s="49"/>
      <c r="D712" s="49"/>
      <c r="E712" s="49"/>
      <c r="F712" s="50"/>
      <c r="G712" s="50"/>
      <c r="H712" s="50"/>
      <c r="I712" s="50"/>
      <c r="J712" s="50"/>
      <c r="K712" s="50"/>
    </row>
    <row r="713" spans="1:11">
      <c r="A713" s="40"/>
      <c r="B713" s="40" t="s">
        <v>1845</v>
      </c>
      <c r="C713" s="41" t="s">
        <v>1713</v>
      </c>
      <c r="D713" s="40" t="s">
        <v>1623</v>
      </c>
      <c r="E713" s="40" t="s">
        <v>1681</v>
      </c>
      <c r="F713" s="246" t="s">
        <v>1745</v>
      </c>
      <c r="G713" s="246"/>
      <c r="H713" s="42" t="s">
        <v>1649</v>
      </c>
      <c r="I713" s="41" t="s">
        <v>1815</v>
      </c>
      <c r="J713" s="41" t="s">
        <v>1958</v>
      </c>
      <c r="K713" s="41" t="s">
        <v>1748</v>
      </c>
    </row>
    <row r="714" spans="1:11" ht="22.5" customHeight="1">
      <c r="A714" s="43" t="s">
        <v>1981</v>
      </c>
      <c r="B714" s="43" t="s">
        <v>228</v>
      </c>
      <c r="C714" s="44" t="s">
        <v>229</v>
      </c>
      <c r="D714" s="43" t="s">
        <v>1577</v>
      </c>
      <c r="E714" s="43" t="s">
        <v>1591</v>
      </c>
      <c r="F714" s="243" t="s">
        <v>1858</v>
      </c>
      <c r="G714" s="243"/>
      <c r="H714" s="45" t="s">
        <v>1735</v>
      </c>
      <c r="I714" s="44">
        <v>1</v>
      </c>
      <c r="J714" s="44" t="s">
        <v>230</v>
      </c>
      <c r="K714" s="44" t="s">
        <v>230</v>
      </c>
    </row>
    <row r="715" spans="1:11" ht="22.5">
      <c r="A715" s="43" t="s">
        <v>2002</v>
      </c>
      <c r="B715" s="43"/>
      <c r="C715" s="44" t="s">
        <v>2207</v>
      </c>
      <c r="D715" s="43" t="s">
        <v>1674</v>
      </c>
      <c r="E715" s="43" t="s">
        <v>2208</v>
      </c>
      <c r="F715" s="243" t="s">
        <v>1670</v>
      </c>
      <c r="G715" s="243"/>
      <c r="H715" s="45" t="s">
        <v>1582</v>
      </c>
      <c r="I715" s="44" t="s">
        <v>2747</v>
      </c>
      <c r="J715" s="44" t="s">
        <v>2210</v>
      </c>
      <c r="K715" s="46">
        <v>1.1499999999999999</v>
      </c>
    </row>
    <row r="716" spans="1:11" ht="33.75">
      <c r="A716" s="43" t="s">
        <v>1985</v>
      </c>
      <c r="B716" s="43"/>
      <c r="C716" s="44" t="s">
        <v>231</v>
      </c>
      <c r="D716" s="43" t="s">
        <v>1577</v>
      </c>
      <c r="E716" s="43" t="s">
        <v>232</v>
      </c>
      <c r="F716" s="243" t="s">
        <v>1910</v>
      </c>
      <c r="G716" s="243"/>
      <c r="H716" s="45" t="s">
        <v>1735</v>
      </c>
      <c r="I716" s="44" t="s">
        <v>1988</v>
      </c>
      <c r="J716" s="44" t="s">
        <v>233</v>
      </c>
      <c r="K716" s="46">
        <v>7.16</v>
      </c>
    </row>
    <row r="717" spans="1:11">
      <c r="A717" s="47"/>
      <c r="B717" s="47"/>
      <c r="C717" s="47"/>
      <c r="D717" s="47"/>
      <c r="E717" s="47"/>
      <c r="F717" s="44" t="s">
        <v>1989</v>
      </c>
      <c r="G717" s="44" t="s">
        <v>214</v>
      </c>
      <c r="H717" s="44" t="s">
        <v>1991</v>
      </c>
      <c r="I717" s="44" t="s">
        <v>1990</v>
      </c>
      <c r="J717" s="44" t="s">
        <v>1992</v>
      </c>
      <c r="K717" s="44" t="s">
        <v>214</v>
      </c>
    </row>
    <row r="718" spans="1:11">
      <c r="A718" s="47"/>
      <c r="B718" s="47"/>
      <c r="C718" s="47"/>
      <c r="D718" s="47"/>
      <c r="E718" s="47"/>
      <c r="F718" s="44" t="s">
        <v>1993</v>
      </c>
      <c r="G718" s="44" t="s">
        <v>234</v>
      </c>
      <c r="H718" s="242" t="s">
        <v>1995</v>
      </c>
      <c r="I718" s="242"/>
      <c r="J718" s="242" t="s">
        <v>235</v>
      </c>
      <c r="K718" s="242"/>
    </row>
    <row r="719" spans="1:11">
      <c r="A719" s="47"/>
      <c r="B719" s="47"/>
      <c r="C719" s="47"/>
      <c r="D719" s="47"/>
      <c r="E719" s="47"/>
      <c r="F719" s="59" t="s">
        <v>1997</v>
      </c>
      <c r="G719" s="59" t="s">
        <v>2054</v>
      </c>
      <c r="H719" s="254" t="s">
        <v>1998</v>
      </c>
      <c r="I719" s="254"/>
      <c r="J719" s="254" t="s">
        <v>236</v>
      </c>
      <c r="K719" s="254"/>
    </row>
    <row r="720" spans="1:11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</row>
    <row r="721" spans="1:11">
      <c r="A721" s="40"/>
      <c r="B721" s="40" t="s">
        <v>1845</v>
      </c>
      <c r="C721" s="41" t="s">
        <v>1713</v>
      </c>
      <c r="D721" s="40" t="s">
        <v>1623</v>
      </c>
      <c r="E721" s="40" t="s">
        <v>1681</v>
      </c>
      <c r="F721" s="246" t="s">
        <v>1745</v>
      </c>
      <c r="G721" s="246"/>
      <c r="H721" s="42" t="s">
        <v>1649</v>
      </c>
      <c r="I721" s="41" t="s">
        <v>1815</v>
      </c>
      <c r="J721" s="41" t="s">
        <v>1958</v>
      </c>
      <c r="K721" s="41" t="s">
        <v>1748</v>
      </c>
    </row>
    <row r="722" spans="1:11" ht="22.5" customHeight="1">
      <c r="A722" s="43" t="s">
        <v>1981</v>
      </c>
      <c r="B722" s="43" t="s">
        <v>237</v>
      </c>
      <c r="C722" s="44" t="s">
        <v>238</v>
      </c>
      <c r="D722" s="43" t="s">
        <v>1577</v>
      </c>
      <c r="E722" s="43" t="s">
        <v>1928</v>
      </c>
      <c r="F722" s="243" t="s">
        <v>1858</v>
      </c>
      <c r="G722" s="243"/>
      <c r="H722" s="45" t="s">
        <v>1735</v>
      </c>
      <c r="I722" s="44">
        <v>1</v>
      </c>
      <c r="J722" s="44" t="s">
        <v>239</v>
      </c>
      <c r="K722" s="44" t="s">
        <v>239</v>
      </c>
    </row>
    <row r="723" spans="1:11" ht="22.5">
      <c r="A723" s="43" t="s">
        <v>2002</v>
      </c>
      <c r="B723" s="43"/>
      <c r="C723" s="44" t="s">
        <v>2207</v>
      </c>
      <c r="D723" s="43" t="s">
        <v>1674</v>
      </c>
      <c r="E723" s="43" t="s">
        <v>2208</v>
      </c>
      <c r="F723" s="243" t="s">
        <v>1670</v>
      </c>
      <c r="G723" s="243"/>
      <c r="H723" s="45" t="s">
        <v>1582</v>
      </c>
      <c r="I723" s="44" t="s">
        <v>240</v>
      </c>
      <c r="J723" s="44" t="s">
        <v>2210</v>
      </c>
      <c r="K723" s="46">
        <v>57.92</v>
      </c>
    </row>
    <row r="724" spans="1:11" ht="22.5">
      <c r="A724" s="43" t="s">
        <v>2002</v>
      </c>
      <c r="B724" s="43"/>
      <c r="C724" s="44" t="s">
        <v>2663</v>
      </c>
      <c r="D724" s="43" t="s">
        <v>1674</v>
      </c>
      <c r="E724" s="43" t="s">
        <v>2664</v>
      </c>
      <c r="F724" s="243" t="s">
        <v>1670</v>
      </c>
      <c r="G724" s="243"/>
      <c r="H724" s="45" t="s">
        <v>1582</v>
      </c>
      <c r="I724" s="44" t="s">
        <v>240</v>
      </c>
      <c r="J724" s="44" t="s">
        <v>2666</v>
      </c>
      <c r="K724" s="46">
        <v>45.01</v>
      </c>
    </row>
    <row r="725" spans="1:11" ht="33.75">
      <c r="A725" s="43" t="s">
        <v>1985</v>
      </c>
      <c r="B725" s="43"/>
      <c r="C725" s="44" t="s">
        <v>241</v>
      </c>
      <c r="D725" s="43" t="s">
        <v>1577</v>
      </c>
      <c r="E725" s="43" t="s">
        <v>242</v>
      </c>
      <c r="F725" s="243" t="s">
        <v>1910</v>
      </c>
      <c r="G725" s="243"/>
      <c r="H725" s="45" t="s">
        <v>1735</v>
      </c>
      <c r="I725" s="44" t="s">
        <v>1988</v>
      </c>
      <c r="J725" s="44" t="s">
        <v>243</v>
      </c>
      <c r="K725" s="46">
        <v>1372.75</v>
      </c>
    </row>
    <row r="726" spans="1:11">
      <c r="A726" s="47"/>
      <c r="B726" s="47"/>
      <c r="C726" s="47"/>
      <c r="D726" s="47"/>
      <c r="E726" s="47"/>
      <c r="F726" s="44" t="s">
        <v>1989</v>
      </c>
      <c r="G726" s="44" t="s">
        <v>244</v>
      </c>
      <c r="H726" s="44" t="s">
        <v>1991</v>
      </c>
      <c r="I726" s="44" t="s">
        <v>1990</v>
      </c>
      <c r="J726" s="44" t="s">
        <v>1992</v>
      </c>
      <c r="K726" s="44" t="s">
        <v>244</v>
      </c>
    </row>
    <row r="727" spans="1:11">
      <c r="A727" s="47"/>
      <c r="B727" s="47"/>
      <c r="C727" s="47"/>
      <c r="D727" s="47"/>
      <c r="E727" s="47"/>
      <c r="F727" s="44" t="s">
        <v>1993</v>
      </c>
      <c r="G727" s="44" t="s">
        <v>245</v>
      </c>
      <c r="H727" s="242" t="s">
        <v>1995</v>
      </c>
      <c r="I727" s="242"/>
      <c r="J727" s="242" t="s">
        <v>246</v>
      </c>
      <c r="K727" s="242"/>
    </row>
    <row r="728" spans="1:11" ht="15.75" thickBot="1">
      <c r="A728" s="47"/>
      <c r="B728" s="47"/>
      <c r="C728" s="47"/>
      <c r="D728" s="47"/>
      <c r="E728" s="47"/>
      <c r="F728" s="44" t="s">
        <v>1997</v>
      </c>
      <c r="G728" s="44" t="s">
        <v>1988</v>
      </c>
      <c r="H728" s="247" t="s">
        <v>1998</v>
      </c>
      <c r="I728" s="247"/>
      <c r="J728" s="247" t="s">
        <v>246</v>
      </c>
      <c r="K728" s="247"/>
    </row>
    <row r="729" spans="1:11" ht="15.75" thickTop="1">
      <c r="A729" s="49"/>
      <c r="B729" s="49"/>
      <c r="C729" s="49"/>
      <c r="D729" s="49"/>
      <c r="E729" s="49"/>
      <c r="F729" s="50"/>
      <c r="G729" s="50"/>
      <c r="H729" s="50"/>
      <c r="I729" s="50"/>
      <c r="J729" s="50"/>
      <c r="K729" s="50"/>
    </row>
    <row r="730" spans="1:11">
      <c r="A730" s="40"/>
      <c r="B730" s="40" t="s">
        <v>1845</v>
      </c>
      <c r="C730" s="41" t="s">
        <v>1713</v>
      </c>
      <c r="D730" s="40" t="s">
        <v>1623</v>
      </c>
      <c r="E730" s="40" t="s">
        <v>1681</v>
      </c>
      <c r="F730" s="246" t="s">
        <v>1745</v>
      </c>
      <c r="G730" s="246"/>
      <c r="H730" s="42" t="s">
        <v>1649</v>
      </c>
      <c r="I730" s="41" t="s">
        <v>1815</v>
      </c>
      <c r="J730" s="41" t="s">
        <v>1958</v>
      </c>
      <c r="K730" s="41" t="s">
        <v>1748</v>
      </c>
    </row>
    <row r="731" spans="1:11" ht="22.5" customHeight="1">
      <c r="A731" s="43" t="s">
        <v>1981</v>
      </c>
      <c r="B731" s="43" t="s">
        <v>247</v>
      </c>
      <c r="C731" s="44" t="s">
        <v>248</v>
      </c>
      <c r="D731" s="43" t="s">
        <v>1577</v>
      </c>
      <c r="E731" s="43" t="s">
        <v>1667</v>
      </c>
      <c r="F731" s="243" t="s">
        <v>1858</v>
      </c>
      <c r="G731" s="243"/>
      <c r="H731" s="45" t="s">
        <v>1668</v>
      </c>
      <c r="I731" s="44">
        <v>1</v>
      </c>
      <c r="J731" s="44" t="s">
        <v>249</v>
      </c>
      <c r="K731" s="44" t="s">
        <v>249</v>
      </c>
    </row>
    <row r="732" spans="1:11" ht="22.5">
      <c r="A732" s="43" t="s">
        <v>2002</v>
      </c>
      <c r="B732" s="43"/>
      <c r="C732" s="44" t="s">
        <v>2207</v>
      </c>
      <c r="D732" s="43" t="s">
        <v>1674</v>
      </c>
      <c r="E732" s="43" t="s">
        <v>2208</v>
      </c>
      <c r="F732" s="243" t="s">
        <v>1670</v>
      </c>
      <c r="G732" s="243"/>
      <c r="H732" s="45" t="s">
        <v>1582</v>
      </c>
      <c r="I732" s="44" t="s">
        <v>240</v>
      </c>
      <c r="J732" s="44" t="s">
        <v>2210</v>
      </c>
      <c r="K732" s="46">
        <v>57.92</v>
      </c>
    </row>
    <row r="733" spans="1:11" ht="22.5">
      <c r="A733" s="43" t="s">
        <v>2002</v>
      </c>
      <c r="B733" s="43"/>
      <c r="C733" s="44" t="s">
        <v>2663</v>
      </c>
      <c r="D733" s="43" t="s">
        <v>1674</v>
      </c>
      <c r="E733" s="43" t="s">
        <v>2664</v>
      </c>
      <c r="F733" s="243" t="s">
        <v>1670</v>
      </c>
      <c r="G733" s="243"/>
      <c r="H733" s="45" t="s">
        <v>1582</v>
      </c>
      <c r="I733" s="44" t="s">
        <v>240</v>
      </c>
      <c r="J733" s="44" t="s">
        <v>2666</v>
      </c>
      <c r="K733" s="46">
        <v>45.01</v>
      </c>
    </row>
    <row r="734" spans="1:11" ht="33.75">
      <c r="A734" s="43" t="s">
        <v>1985</v>
      </c>
      <c r="B734" s="43"/>
      <c r="C734" s="44" t="s">
        <v>250</v>
      </c>
      <c r="D734" s="43" t="s">
        <v>1577</v>
      </c>
      <c r="E734" s="43" t="s">
        <v>251</v>
      </c>
      <c r="F734" s="243" t="s">
        <v>1910</v>
      </c>
      <c r="G734" s="243"/>
      <c r="H734" s="45" t="s">
        <v>1735</v>
      </c>
      <c r="I734" s="44" t="s">
        <v>1988</v>
      </c>
      <c r="J734" s="44" t="s">
        <v>252</v>
      </c>
      <c r="K734" s="46">
        <v>1122.23</v>
      </c>
    </row>
    <row r="735" spans="1:11">
      <c r="A735" s="47"/>
      <c r="B735" s="47"/>
      <c r="C735" s="47"/>
      <c r="D735" s="47"/>
      <c r="E735" s="47"/>
      <c r="F735" s="44" t="s">
        <v>1989</v>
      </c>
      <c r="G735" s="44" t="s">
        <v>244</v>
      </c>
      <c r="H735" s="44" t="s">
        <v>1991</v>
      </c>
      <c r="I735" s="44" t="s">
        <v>1990</v>
      </c>
      <c r="J735" s="44" t="s">
        <v>1992</v>
      </c>
      <c r="K735" s="44" t="s">
        <v>244</v>
      </c>
    </row>
    <row r="736" spans="1:11">
      <c r="A736" s="47"/>
      <c r="B736" s="47"/>
      <c r="C736" s="47"/>
      <c r="D736" s="47"/>
      <c r="E736" s="47"/>
      <c r="F736" s="44" t="s">
        <v>1993</v>
      </c>
      <c r="G736" s="44" t="s">
        <v>253</v>
      </c>
      <c r="H736" s="242" t="s">
        <v>1995</v>
      </c>
      <c r="I736" s="242"/>
      <c r="J736" s="242" t="s">
        <v>254</v>
      </c>
      <c r="K736" s="242"/>
    </row>
    <row r="737" spans="1:11" ht="15.75" thickBot="1">
      <c r="A737" s="47"/>
      <c r="B737" s="47"/>
      <c r="C737" s="47"/>
      <c r="D737" s="47"/>
      <c r="E737" s="47"/>
      <c r="F737" s="44" t="s">
        <v>1997</v>
      </c>
      <c r="G737" s="44" t="s">
        <v>1988</v>
      </c>
      <c r="H737" s="247" t="s">
        <v>1998</v>
      </c>
      <c r="I737" s="247"/>
      <c r="J737" s="247" t="s">
        <v>254</v>
      </c>
      <c r="K737" s="247"/>
    </row>
    <row r="738" spans="1:11" ht="15.75" thickTop="1">
      <c r="A738" s="49"/>
      <c r="B738" s="49"/>
      <c r="C738" s="49"/>
      <c r="D738" s="49"/>
      <c r="E738" s="49"/>
      <c r="F738" s="50"/>
      <c r="G738" s="50"/>
      <c r="H738" s="50"/>
      <c r="I738" s="50"/>
      <c r="J738" s="50"/>
      <c r="K738" s="50"/>
    </row>
    <row r="739" spans="1:11">
      <c r="A739" s="40"/>
      <c r="B739" s="40" t="s">
        <v>1845</v>
      </c>
      <c r="C739" s="41" t="s">
        <v>1713</v>
      </c>
      <c r="D739" s="40" t="s">
        <v>1623</v>
      </c>
      <c r="E739" s="40" t="s">
        <v>1681</v>
      </c>
      <c r="F739" s="246" t="s">
        <v>1745</v>
      </c>
      <c r="G739" s="246"/>
      <c r="H739" s="42" t="s">
        <v>1649</v>
      </c>
      <c r="I739" s="41" t="s">
        <v>1815</v>
      </c>
      <c r="J739" s="41" t="s">
        <v>1958</v>
      </c>
      <c r="K739" s="41" t="s">
        <v>1748</v>
      </c>
    </row>
    <row r="740" spans="1:11" ht="22.5" customHeight="1">
      <c r="A740" s="43" t="s">
        <v>1981</v>
      </c>
      <c r="B740" s="43" t="s">
        <v>255</v>
      </c>
      <c r="C740" s="44" t="s">
        <v>256</v>
      </c>
      <c r="D740" s="43" t="s">
        <v>1577</v>
      </c>
      <c r="E740" s="43" t="s">
        <v>1563</v>
      </c>
      <c r="F740" s="243" t="s">
        <v>1858</v>
      </c>
      <c r="G740" s="243"/>
      <c r="H740" s="45" t="s">
        <v>1735</v>
      </c>
      <c r="I740" s="44">
        <v>1</v>
      </c>
      <c r="J740" s="44" t="s">
        <v>257</v>
      </c>
      <c r="K740" s="44" t="s">
        <v>257</v>
      </c>
    </row>
    <row r="741" spans="1:11" ht="22.5">
      <c r="A741" s="43" t="s">
        <v>2002</v>
      </c>
      <c r="B741" s="43"/>
      <c r="C741" s="44" t="s">
        <v>2207</v>
      </c>
      <c r="D741" s="43" t="s">
        <v>1674</v>
      </c>
      <c r="E741" s="43" t="s">
        <v>2208</v>
      </c>
      <c r="F741" s="243" t="s">
        <v>1670</v>
      </c>
      <c r="G741" s="243"/>
      <c r="H741" s="45" t="s">
        <v>1582</v>
      </c>
      <c r="I741" s="44" t="s">
        <v>258</v>
      </c>
      <c r="J741" s="44" t="s">
        <v>2210</v>
      </c>
      <c r="K741" s="46">
        <v>4.96</v>
      </c>
    </row>
    <row r="742" spans="1:11" ht="33.75">
      <c r="A742" s="43" t="s">
        <v>1985</v>
      </c>
      <c r="B742" s="43"/>
      <c r="C742" s="44" t="s">
        <v>259</v>
      </c>
      <c r="D742" s="43" t="s">
        <v>1577</v>
      </c>
      <c r="E742" s="43" t="s">
        <v>260</v>
      </c>
      <c r="F742" s="243" t="s">
        <v>1910</v>
      </c>
      <c r="G742" s="243"/>
      <c r="H742" s="45" t="s">
        <v>1735</v>
      </c>
      <c r="I742" s="44" t="s">
        <v>1988</v>
      </c>
      <c r="J742" s="44" t="s">
        <v>261</v>
      </c>
      <c r="K742" s="46">
        <v>241.55</v>
      </c>
    </row>
    <row r="743" spans="1:11">
      <c r="A743" s="47"/>
      <c r="B743" s="47"/>
      <c r="C743" s="47"/>
      <c r="D743" s="47"/>
      <c r="E743" s="47"/>
      <c r="F743" s="44" t="s">
        <v>1989</v>
      </c>
      <c r="G743" s="44" t="s">
        <v>262</v>
      </c>
      <c r="H743" s="44" t="s">
        <v>1991</v>
      </c>
      <c r="I743" s="44" t="s">
        <v>1990</v>
      </c>
      <c r="J743" s="44" t="s">
        <v>1992</v>
      </c>
      <c r="K743" s="44" t="s">
        <v>262</v>
      </c>
    </row>
    <row r="744" spans="1:11">
      <c r="A744" s="47"/>
      <c r="B744" s="47"/>
      <c r="C744" s="47"/>
      <c r="D744" s="47"/>
      <c r="E744" s="47"/>
      <c r="F744" s="44" t="s">
        <v>1993</v>
      </c>
      <c r="G744" s="44" t="s">
        <v>263</v>
      </c>
      <c r="H744" s="242" t="s">
        <v>1995</v>
      </c>
      <c r="I744" s="242"/>
      <c r="J744" s="242" t="s">
        <v>264</v>
      </c>
      <c r="K744" s="242"/>
    </row>
    <row r="745" spans="1:11" ht="15.75" thickBot="1">
      <c r="A745" s="47"/>
      <c r="B745" s="47"/>
      <c r="C745" s="47"/>
      <c r="D745" s="47"/>
      <c r="E745" s="47"/>
      <c r="F745" s="44" t="s">
        <v>1997</v>
      </c>
      <c r="G745" s="44" t="s">
        <v>2054</v>
      </c>
      <c r="H745" s="247" t="s">
        <v>1998</v>
      </c>
      <c r="I745" s="247"/>
      <c r="J745" s="247" t="s">
        <v>265</v>
      </c>
      <c r="K745" s="247"/>
    </row>
    <row r="746" spans="1:11" ht="15.75" thickTop="1">
      <c r="A746" s="49"/>
      <c r="B746" s="49"/>
      <c r="C746" s="49"/>
      <c r="D746" s="49"/>
      <c r="E746" s="49"/>
      <c r="F746" s="50"/>
      <c r="G746" s="50"/>
      <c r="H746" s="50"/>
      <c r="I746" s="50"/>
      <c r="J746" s="50"/>
      <c r="K746" s="50"/>
    </row>
    <row r="747" spans="1:11">
      <c r="A747" s="40"/>
      <c r="B747" s="40" t="s">
        <v>1845</v>
      </c>
      <c r="C747" s="41" t="s">
        <v>1713</v>
      </c>
      <c r="D747" s="40" t="s">
        <v>1623</v>
      </c>
      <c r="E747" s="40" t="s">
        <v>1681</v>
      </c>
      <c r="F747" s="246" t="s">
        <v>1745</v>
      </c>
      <c r="G747" s="246"/>
      <c r="H747" s="42" t="s">
        <v>1649</v>
      </c>
      <c r="I747" s="41" t="s">
        <v>1815</v>
      </c>
      <c r="J747" s="41" t="s">
        <v>1958</v>
      </c>
      <c r="K747" s="41" t="s">
        <v>1748</v>
      </c>
    </row>
    <row r="748" spans="1:11" ht="22.5" customHeight="1">
      <c r="A748" s="43" t="s">
        <v>1981</v>
      </c>
      <c r="B748" s="43" t="s">
        <v>266</v>
      </c>
      <c r="C748" s="44" t="s">
        <v>267</v>
      </c>
      <c r="D748" s="43" t="s">
        <v>1577</v>
      </c>
      <c r="E748" s="43" t="s">
        <v>1639</v>
      </c>
      <c r="F748" s="243" t="s">
        <v>1858</v>
      </c>
      <c r="G748" s="243"/>
      <c r="H748" s="45" t="s">
        <v>1735</v>
      </c>
      <c r="I748" s="44">
        <v>1</v>
      </c>
      <c r="J748" s="44" t="s">
        <v>268</v>
      </c>
      <c r="K748" s="44" t="s">
        <v>268</v>
      </c>
    </row>
    <row r="749" spans="1:11" ht="22.5">
      <c r="A749" s="43" t="s">
        <v>2002</v>
      </c>
      <c r="B749" s="43"/>
      <c r="C749" s="44" t="s">
        <v>2207</v>
      </c>
      <c r="D749" s="43" t="s">
        <v>1674</v>
      </c>
      <c r="E749" s="43" t="s">
        <v>2208</v>
      </c>
      <c r="F749" s="243" t="s">
        <v>1670</v>
      </c>
      <c r="G749" s="243"/>
      <c r="H749" s="45" t="s">
        <v>1582</v>
      </c>
      <c r="I749" s="44" t="s">
        <v>2747</v>
      </c>
      <c r="J749" s="44" t="s">
        <v>2210</v>
      </c>
      <c r="K749" s="46">
        <v>1.1499999999999999</v>
      </c>
    </row>
    <row r="750" spans="1:11" ht="33.75">
      <c r="A750" s="43" t="s">
        <v>1985</v>
      </c>
      <c r="B750" s="43"/>
      <c r="C750" s="44" t="s">
        <v>269</v>
      </c>
      <c r="D750" s="43" t="s">
        <v>1577</v>
      </c>
      <c r="E750" s="43" t="s">
        <v>270</v>
      </c>
      <c r="F750" s="243" t="s">
        <v>1910</v>
      </c>
      <c r="G750" s="243"/>
      <c r="H750" s="45" t="s">
        <v>1735</v>
      </c>
      <c r="I750" s="44" t="s">
        <v>1988</v>
      </c>
      <c r="J750" s="44" t="s">
        <v>271</v>
      </c>
      <c r="K750" s="46">
        <v>477.63</v>
      </c>
    </row>
    <row r="751" spans="1:11">
      <c r="A751" s="47"/>
      <c r="B751" s="47"/>
      <c r="C751" s="47"/>
      <c r="D751" s="47"/>
      <c r="E751" s="47"/>
      <c r="F751" s="44" t="s">
        <v>1989</v>
      </c>
      <c r="G751" s="44" t="s">
        <v>214</v>
      </c>
      <c r="H751" s="44" t="s">
        <v>1991</v>
      </c>
      <c r="I751" s="44" t="s">
        <v>1990</v>
      </c>
      <c r="J751" s="44" t="s">
        <v>1992</v>
      </c>
      <c r="K751" s="44" t="s">
        <v>214</v>
      </c>
    </row>
    <row r="752" spans="1:11">
      <c r="A752" s="47"/>
      <c r="B752" s="47"/>
      <c r="C752" s="47"/>
      <c r="D752" s="47"/>
      <c r="E752" s="47"/>
      <c r="F752" s="44" t="s">
        <v>1993</v>
      </c>
      <c r="G752" s="44" t="s">
        <v>272</v>
      </c>
      <c r="H752" s="242" t="s">
        <v>1995</v>
      </c>
      <c r="I752" s="242"/>
      <c r="J752" s="242" t="s">
        <v>273</v>
      </c>
      <c r="K752" s="242"/>
    </row>
    <row r="753" spans="1:11" ht="15.75" thickBot="1">
      <c r="A753" s="47"/>
      <c r="B753" s="47"/>
      <c r="C753" s="47"/>
      <c r="D753" s="47"/>
      <c r="E753" s="47"/>
      <c r="F753" s="44" t="s">
        <v>1997</v>
      </c>
      <c r="G753" s="44" t="s">
        <v>2179</v>
      </c>
      <c r="H753" s="247" t="s">
        <v>1998</v>
      </c>
      <c r="I753" s="247"/>
      <c r="J753" s="247" t="s">
        <v>274</v>
      </c>
      <c r="K753" s="247"/>
    </row>
    <row r="754" spans="1:11" ht="15.75" thickTop="1">
      <c r="A754" s="49"/>
      <c r="B754" s="49"/>
      <c r="C754" s="49"/>
      <c r="D754" s="49"/>
      <c r="E754" s="49"/>
      <c r="F754" s="50"/>
      <c r="G754" s="50"/>
      <c r="H754" s="50"/>
      <c r="I754" s="50"/>
      <c r="J754" s="50"/>
      <c r="K754" s="50"/>
    </row>
    <row r="755" spans="1:11">
      <c r="A755" s="40"/>
      <c r="B755" s="40" t="s">
        <v>1845</v>
      </c>
      <c r="C755" s="41" t="s">
        <v>1713</v>
      </c>
      <c r="D755" s="40" t="s">
        <v>1623</v>
      </c>
      <c r="E755" s="40" t="s">
        <v>1681</v>
      </c>
      <c r="F755" s="246" t="s">
        <v>1745</v>
      </c>
      <c r="G755" s="246"/>
      <c r="H755" s="42" t="s">
        <v>1649</v>
      </c>
      <c r="I755" s="41" t="s">
        <v>1815</v>
      </c>
      <c r="J755" s="41" t="s">
        <v>1958</v>
      </c>
      <c r="K755" s="41" t="s">
        <v>1748</v>
      </c>
    </row>
    <row r="756" spans="1:11" ht="22.5" customHeight="1">
      <c r="A756" s="43" t="s">
        <v>1981</v>
      </c>
      <c r="B756" s="43" t="s">
        <v>275</v>
      </c>
      <c r="C756" s="44" t="s">
        <v>276</v>
      </c>
      <c r="D756" s="43" t="s">
        <v>1577</v>
      </c>
      <c r="E756" s="43" t="s">
        <v>1551</v>
      </c>
      <c r="F756" s="243" t="s">
        <v>1858</v>
      </c>
      <c r="G756" s="243"/>
      <c r="H756" s="45" t="s">
        <v>1735</v>
      </c>
      <c r="I756" s="44">
        <v>1</v>
      </c>
      <c r="J756" s="44" t="s">
        <v>277</v>
      </c>
      <c r="K756" s="44" t="s">
        <v>277</v>
      </c>
    </row>
    <row r="757" spans="1:11" ht="22.5">
      <c r="A757" s="43" t="s">
        <v>2002</v>
      </c>
      <c r="B757" s="43"/>
      <c r="C757" s="44" t="s">
        <v>2207</v>
      </c>
      <c r="D757" s="43" t="s">
        <v>1674</v>
      </c>
      <c r="E757" s="43" t="s">
        <v>2208</v>
      </c>
      <c r="F757" s="243" t="s">
        <v>1670</v>
      </c>
      <c r="G757" s="243"/>
      <c r="H757" s="45" t="s">
        <v>1582</v>
      </c>
      <c r="I757" s="44" t="s">
        <v>258</v>
      </c>
      <c r="J757" s="44" t="s">
        <v>2210</v>
      </c>
      <c r="K757" s="46">
        <v>4.96</v>
      </c>
    </row>
    <row r="758" spans="1:11" ht="33.75">
      <c r="A758" s="43" t="s">
        <v>1985</v>
      </c>
      <c r="B758" s="43"/>
      <c r="C758" s="44" t="s">
        <v>278</v>
      </c>
      <c r="D758" s="43" t="s">
        <v>1577</v>
      </c>
      <c r="E758" s="43" t="s">
        <v>279</v>
      </c>
      <c r="F758" s="243" t="s">
        <v>1910</v>
      </c>
      <c r="G758" s="243"/>
      <c r="H758" s="45" t="s">
        <v>1586</v>
      </c>
      <c r="I758" s="44" t="s">
        <v>1988</v>
      </c>
      <c r="J758" s="44" t="s">
        <v>280</v>
      </c>
      <c r="K758" s="46">
        <v>209.9</v>
      </c>
    </row>
    <row r="759" spans="1:11">
      <c r="A759" s="47"/>
      <c r="B759" s="47"/>
      <c r="C759" s="47"/>
      <c r="D759" s="47"/>
      <c r="E759" s="47"/>
      <c r="F759" s="44" t="s">
        <v>1989</v>
      </c>
      <c r="G759" s="44" t="s">
        <v>262</v>
      </c>
      <c r="H759" s="44" t="s">
        <v>1991</v>
      </c>
      <c r="I759" s="44" t="s">
        <v>1990</v>
      </c>
      <c r="J759" s="44" t="s">
        <v>1992</v>
      </c>
      <c r="K759" s="44" t="s">
        <v>262</v>
      </c>
    </row>
    <row r="760" spans="1:11">
      <c r="A760" s="47"/>
      <c r="B760" s="47"/>
      <c r="C760" s="47"/>
      <c r="D760" s="47"/>
      <c r="E760" s="47"/>
      <c r="F760" s="44" t="s">
        <v>1993</v>
      </c>
      <c r="G760" s="44" t="s">
        <v>281</v>
      </c>
      <c r="H760" s="242" t="s">
        <v>1995</v>
      </c>
      <c r="I760" s="242"/>
      <c r="J760" s="242" t="s">
        <v>282</v>
      </c>
      <c r="K760" s="242"/>
    </row>
    <row r="761" spans="1:11" ht="15.75" thickBot="1">
      <c r="A761" s="47"/>
      <c r="B761" s="47"/>
      <c r="C761" s="47"/>
      <c r="D761" s="47"/>
      <c r="E761" s="47"/>
      <c r="F761" s="44" t="s">
        <v>1997</v>
      </c>
      <c r="G761" s="44" t="s">
        <v>1988</v>
      </c>
      <c r="H761" s="247" t="s">
        <v>1998</v>
      </c>
      <c r="I761" s="247"/>
      <c r="J761" s="247" t="s">
        <v>282</v>
      </c>
      <c r="K761" s="247"/>
    </row>
    <row r="762" spans="1:11" ht="15.75" thickTop="1">
      <c r="A762" s="49"/>
      <c r="B762" s="49"/>
      <c r="C762" s="49"/>
      <c r="D762" s="49"/>
      <c r="E762" s="49"/>
      <c r="F762" s="50"/>
      <c r="G762" s="50"/>
      <c r="H762" s="50"/>
      <c r="I762" s="50"/>
      <c r="J762" s="50"/>
      <c r="K762" s="50"/>
    </row>
    <row r="763" spans="1:11">
      <c r="A763" s="40"/>
      <c r="B763" s="40" t="s">
        <v>1845</v>
      </c>
      <c r="C763" s="41" t="s">
        <v>1713</v>
      </c>
      <c r="D763" s="40" t="s">
        <v>1623</v>
      </c>
      <c r="E763" s="40" t="s">
        <v>1681</v>
      </c>
      <c r="F763" s="246" t="s">
        <v>1745</v>
      </c>
      <c r="G763" s="246"/>
      <c r="H763" s="42" t="s">
        <v>1649</v>
      </c>
      <c r="I763" s="41" t="s">
        <v>1815</v>
      </c>
      <c r="J763" s="41" t="s">
        <v>1958</v>
      </c>
      <c r="K763" s="41" t="s">
        <v>1748</v>
      </c>
    </row>
    <row r="764" spans="1:11" ht="22.5" customHeight="1">
      <c r="A764" s="43" t="s">
        <v>1981</v>
      </c>
      <c r="B764" s="43" t="s">
        <v>283</v>
      </c>
      <c r="C764" s="44" t="s">
        <v>284</v>
      </c>
      <c r="D764" s="43" t="s">
        <v>1577</v>
      </c>
      <c r="E764" s="43" t="s">
        <v>1605</v>
      </c>
      <c r="F764" s="243" t="s">
        <v>1858</v>
      </c>
      <c r="G764" s="243"/>
      <c r="H764" s="45" t="s">
        <v>1735</v>
      </c>
      <c r="I764" s="44">
        <v>1</v>
      </c>
      <c r="J764" s="44" t="s">
        <v>285</v>
      </c>
      <c r="K764" s="44" t="s">
        <v>285</v>
      </c>
    </row>
    <row r="765" spans="1:11" ht="22.5">
      <c r="A765" s="43" t="s">
        <v>2002</v>
      </c>
      <c r="B765" s="43"/>
      <c r="C765" s="44" t="s">
        <v>2207</v>
      </c>
      <c r="D765" s="43" t="s">
        <v>1674</v>
      </c>
      <c r="E765" s="43" t="s">
        <v>2208</v>
      </c>
      <c r="F765" s="243" t="s">
        <v>1670</v>
      </c>
      <c r="G765" s="243"/>
      <c r="H765" s="45" t="s">
        <v>1582</v>
      </c>
      <c r="I765" s="44" t="s">
        <v>2747</v>
      </c>
      <c r="J765" s="44" t="s">
        <v>2210</v>
      </c>
      <c r="K765" s="46">
        <v>1.1499999999999999</v>
      </c>
    </row>
    <row r="766" spans="1:11" ht="33.75">
      <c r="A766" s="43" t="s">
        <v>1985</v>
      </c>
      <c r="B766" s="43"/>
      <c r="C766" s="44" t="s">
        <v>286</v>
      </c>
      <c r="D766" s="43" t="s">
        <v>1577</v>
      </c>
      <c r="E766" s="43" t="s">
        <v>287</v>
      </c>
      <c r="F766" s="243" t="s">
        <v>1910</v>
      </c>
      <c r="G766" s="243"/>
      <c r="H766" s="45" t="s">
        <v>1735</v>
      </c>
      <c r="I766" s="44" t="s">
        <v>1988</v>
      </c>
      <c r="J766" s="44" t="s">
        <v>288</v>
      </c>
      <c r="K766" s="46">
        <v>24</v>
      </c>
    </row>
    <row r="767" spans="1:11">
      <c r="A767" s="47"/>
      <c r="B767" s="47"/>
      <c r="C767" s="47"/>
      <c r="D767" s="47"/>
      <c r="E767" s="47"/>
      <c r="F767" s="44" t="s">
        <v>1989</v>
      </c>
      <c r="G767" s="44" t="s">
        <v>214</v>
      </c>
      <c r="H767" s="44" t="s">
        <v>1991</v>
      </c>
      <c r="I767" s="44" t="s">
        <v>1990</v>
      </c>
      <c r="J767" s="44" t="s">
        <v>1992</v>
      </c>
      <c r="K767" s="44" t="s">
        <v>214</v>
      </c>
    </row>
    <row r="768" spans="1:11">
      <c r="A768" s="47"/>
      <c r="B768" s="47"/>
      <c r="C768" s="47"/>
      <c r="D768" s="47"/>
      <c r="E768" s="47"/>
      <c r="F768" s="44" t="s">
        <v>1993</v>
      </c>
      <c r="G768" s="44" t="s">
        <v>2705</v>
      </c>
      <c r="H768" s="242" t="s">
        <v>1995</v>
      </c>
      <c r="I768" s="242"/>
      <c r="J768" s="242" t="s">
        <v>289</v>
      </c>
      <c r="K768" s="242"/>
    </row>
    <row r="769" spans="1:11" ht="15.75" thickBot="1">
      <c r="A769" s="47"/>
      <c r="B769" s="47"/>
      <c r="C769" s="47"/>
      <c r="D769" s="47"/>
      <c r="E769" s="47"/>
      <c r="F769" s="44" t="s">
        <v>1997</v>
      </c>
      <c r="G769" s="44" t="s">
        <v>2179</v>
      </c>
      <c r="H769" s="247" t="s">
        <v>1998</v>
      </c>
      <c r="I769" s="247"/>
      <c r="J769" s="247" t="s">
        <v>290</v>
      </c>
      <c r="K769" s="247"/>
    </row>
    <row r="770" spans="1:11" ht="15.75" thickTop="1">
      <c r="A770" s="49"/>
      <c r="B770" s="49"/>
      <c r="C770" s="49"/>
      <c r="D770" s="49"/>
      <c r="E770" s="49"/>
      <c r="F770" s="50"/>
      <c r="G770" s="50"/>
      <c r="H770" s="50"/>
      <c r="I770" s="50"/>
      <c r="J770" s="50"/>
      <c r="K770" s="50"/>
    </row>
    <row r="771" spans="1:11">
      <c r="A771" s="40"/>
      <c r="B771" s="40" t="s">
        <v>1845</v>
      </c>
      <c r="C771" s="41" t="s">
        <v>1713</v>
      </c>
      <c r="D771" s="40" t="s">
        <v>1623</v>
      </c>
      <c r="E771" s="40" t="s">
        <v>1681</v>
      </c>
      <c r="F771" s="246" t="s">
        <v>1745</v>
      </c>
      <c r="G771" s="246"/>
      <c r="H771" s="42" t="s">
        <v>1649</v>
      </c>
      <c r="I771" s="41" t="s">
        <v>1815</v>
      </c>
      <c r="J771" s="41" t="s">
        <v>1958</v>
      </c>
      <c r="K771" s="41" t="s">
        <v>1748</v>
      </c>
    </row>
    <row r="772" spans="1:11" ht="22.5" customHeight="1">
      <c r="A772" s="43" t="s">
        <v>1981</v>
      </c>
      <c r="B772" s="43" t="s">
        <v>291</v>
      </c>
      <c r="C772" s="44" t="s">
        <v>292</v>
      </c>
      <c r="D772" s="43" t="s">
        <v>1577</v>
      </c>
      <c r="E772" s="43" t="s">
        <v>1846</v>
      </c>
      <c r="F772" s="243" t="s">
        <v>1858</v>
      </c>
      <c r="G772" s="243"/>
      <c r="H772" s="45" t="s">
        <v>1735</v>
      </c>
      <c r="I772" s="44">
        <v>1</v>
      </c>
      <c r="J772" s="44" t="s">
        <v>293</v>
      </c>
      <c r="K772" s="44" t="s">
        <v>293</v>
      </c>
    </row>
    <row r="773" spans="1:11" ht="22.5">
      <c r="A773" s="43" t="s">
        <v>2002</v>
      </c>
      <c r="B773" s="43"/>
      <c r="C773" s="44" t="s">
        <v>2207</v>
      </c>
      <c r="D773" s="43" t="s">
        <v>1674</v>
      </c>
      <c r="E773" s="43" t="s">
        <v>2208</v>
      </c>
      <c r="F773" s="243" t="s">
        <v>1670</v>
      </c>
      <c r="G773" s="243"/>
      <c r="H773" s="45" t="s">
        <v>1582</v>
      </c>
      <c r="I773" s="44" t="s">
        <v>2747</v>
      </c>
      <c r="J773" s="44" t="s">
        <v>2210</v>
      </c>
      <c r="K773" s="46">
        <v>1.1499999999999999</v>
      </c>
    </row>
    <row r="774" spans="1:11" ht="33.75">
      <c r="A774" s="43" t="s">
        <v>1985</v>
      </c>
      <c r="B774" s="43"/>
      <c r="C774" s="44" t="s">
        <v>294</v>
      </c>
      <c r="D774" s="43" t="s">
        <v>1577</v>
      </c>
      <c r="E774" s="43" t="s">
        <v>295</v>
      </c>
      <c r="F774" s="243" t="s">
        <v>1910</v>
      </c>
      <c r="G774" s="243"/>
      <c r="H774" s="45" t="s">
        <v>1735</v>
      </c>
      <c r="I774" s="44" t="s">
        <v>1988</v>
      </c>
      <c r="J774" s="44" t="s">
        <v>296</v>
      </c>
      <c r="K774" s="46">
        <v>32.950000000000003</v>
      </c>
    </row>
    <row r="775" spans="1:11">
      <c r="A775" s="47"/>
      <c r="B775" s="47"/>
      <c r="C775" s="47"/>
      <c r="D775" s="47"/>
      <c r="E775" s="47"/>
      <c r="F775" s="44" t="s">
        <v>1989</v>
      </c>
      <c r="G775" s="44" t="s">
        <v>214</v>
      </c>
      <c r="H775" s="44" t="s">
        <v>1991</v>
      </c>
      <c r="I775" s="44" t="s">
        <v>1990</v>
      </c>
      <c r="J775" s="44" t="s">
        <v>1992</v>
      </c>
      <c r="K775" s="44" t="s">
        <v>214</v>
      </c>
    </row>
    <row r="776" spans="1:11">
      <c r="A776" s="47"/>
      <c r="B776" s="47"/>
      <c r="C776" s="47"/>
      <c r="D776" s="47"/>
      <c r="E776" s="47"/>
      <c r="F776" s="44" t="s">
        <v>1993</v>
      </c>
      <c r="G776" s="44" t="s">
        <v>297</v>
      </c>
      <c r="H776" s="242" t="s">
        <v>1995</v>
      </c>
      <c r="I776" s="242"/>
      <c r="J776" s="242" t="s">
        <v>298</v>
      </c>
      <c r="K776" s="242"/>
    </row>
    <row r="777" spans="1:11" ht="15.75" thickBot="1">
      <c r="A777" s="47"/>
      <c r="B777" s="47"/>
      <c r="C777" s="47"/>
      <c r="D777" s="47"/>
      <c r="E777" s="47"/>
      <c r="F777" s="44" t="s">
        <v>1997</v>
      </c>
      <c r="G777" s="44" t="s">
        <v>299</v>
      </c>
      <c r="H777" s="247" t="s">
        <v>1998</v>
      </c>
      <c r="I777" s="247"/>
      <c r="J777" s="247" t="s">
        <v>300</v>
      </c>
      <c r="K777" s="247"/>
    </row>
    <row r="778" spans="1:11" ht="15.75" thickTop="1">
      <c r="A778" s="49"/>
      <c r="B778" s="49"/>
      <c r="C778" s="49"/>
      <c r="D778" s="49"/>
      <c r="E778" s="49"/>
      <c r="F778" s="50"/>
      <c r="G778" s="50"/>
      <c r="H778" s="50"/>
      <c r="I778" s="50"/>
      <c r="J778" s="50"/>
      <c r="K778" s="50"/>
    </row>
    <row r="779" spans="1:11">
      <c r="A779" s="40"/>
      <c r="B779" s="40" t="s">
        <v>1845</v>
      </c>
      <c r="C779" s="41" t="s">
        <v>1713</v>
      </c>
      <c r="D779" s="40" t="s">
        <v>1623</v>
      </c>
      <c r="E779" s="40" t="s">
        <v>1681</v>
      </c>
      <c r="F779" s="246" t="s">
        <v>1745</v>
      </c>
      <c r="G779" s="246"/>
      <c r="H779" s="42" t="s">
        <v>1649</v>
      </c>
      <c r="I779" s="41" t="s">
        <v>1815</v>
      </c>
      <c r="J779" s="41" t="s">
        <v>1958</v>
      </c>
      <c r="K779" s="41" t="s">
        <v>1748</v>
      </c>
    </row>
    <row r="780" spans="1:11" ht="22.5" customHeight="1">
      <c r="A780" s="43" t="s">
        <v>1981</v>
      </c>
      <c r="B780" s="43" t="s">
        <v>301</v>
      </c>
      <c r="C780" s="44" t="s">
        <v>302</v>
      </c>
      <c r="D780" s="43" t="s">
        <v>1577</v>
      </c>
      <c r="E780" s="43" t="s">
        <v>1741</v>
      </c>
      <c r="F780" s="243" t="s">
        <v>1858</v>
      </c>
      <c r="G780" s="243"/>
      <c r="H780" s="45" t="s">
        <v>1735</v>
      </c>
      <c r="I780" s="44">
        <v>1</v>
      </c>
      <c r="J780" s="44" t="s">
        <v>303</v>
      </c>
      <c r="K780" s="44" t="s">
        <v>303</v>
      </c>
    </row>
    <row r="781" spans="1:11" ht="22.5">
      <c r="A781" s="43" t="s">
        <v>2002</v>
      </c>
      <c r="B781" s="43"/>
      <c r="C781" s="44" t="s">
        <v>2207</v>
      </c>
      <c r="D781" s="43" t="s">
        <v>1674</v>
      </c>
      <c r="E781" s="43" t="s">
        <v>2208</v>
      </c>
      <c r="F781" s="243" t="s">
        <v>1670</v>
      </c>
      <c r="G781" s="243"/>
      <c r="H781" s="45" t="s">
        <v>1582</v>
      </c>
      <c r="I781" s="44" t="s">
        <v>124</v>
      </c>
      <c r="J781" s="44" t="s">
        <v>2210</v>
      </c>
      <c r="K781" s="46">
        <v>0.49</v>
      </c>
    </row>
    <row r="782" spans="1:11" ht="33.75">
      <c r="A782" s="43" t="s">
        <v>1985</v>
      </c>
      <c r="B782" s="43"/>
      <c r="C782" s="44" t="s">
        <v>304</v>
      </c>
      <c r="D782" s="43" t="s">
        <v>1577</v>
      </c>
      <c r="E782" s="43" t="s">
        <v>305</v>
      </c>
      <c r="F782" s="243" t="s">
        <v>1910</v>
      </c>
      <c r="G782" s="243"/>
      <c r="H782" s="45" t="s">
        <v>1735</v>
      </c>
      <c r="I782" s="44" t="s">
        <v>1988</v>
      </c>
      <c r="J782" s="44" t="s">
        <v>306</v>
      </c>
      <c r="K782" s="46">
        <v>108.98</v>
      </c>
    </row>
    <row r="783" spans="1:11">
      <c r="A783" s="47"/>
      <c r="B783" s="47"/>
      <c r="C783" s="47"/>
      <c r="D783" s="47"/>
      <c r="E783" s="47"/>
      <c r="F783" s="44" t="s">
        <v>1989</v>
      </c>
      <c r="G783" s="44" t="s">
        <v>2411</v>
      </c>
      <c r="H783" s="44" t="s">
        <v>1991</v>
      </c>
      <c r="I783" s="44" t="s">
        <v>1990</v>
      </c>
      <c r="J783" s="44" t="s">
        <v>1992</v>
      </c>
      <c r="K783" s="44" t="s">
        <v>2411</v>
      </c>
    </row>
    <row r="784" spans="1:11">
      <c r="A784" s="47"/>
      <c r="B784" s="47"/>
      <c r="C784" s="47"/>
      <c r="D784" s="47"/>
      <c r="E784" s="47"/>
      <c r="F784" s="44" t="s">
        <v>1993</v>
      </c>
      <c r="G784" s="44" t="s">
        <v>307</v>
      </c>
      <c r="H784" s="242" t="s">
        <v>1995</v>
      </c>
      <c r="I784" s="242"/>
      <c r="J784" s="242" t="s">
        <v>308</v>
      </c>
      <c r="K784" s="242"/>
    </row>
    <row r="785" spans="1:11" ht="15.75" thickBot="1">
      <c r="A785" s="47"/>
      <c r="B785" s="47"/>
      <c r="C785" s="47"/>
      <c r="D785" s="47"/>
      <c r="E785" s="47"/>
      <c r="F785" s="44" t="s">
        <v>1997</v>
      </c>
      <c r="G785" s="44" t="s">
        <v>299</v>
      </c>
      <c r="H785" s="247" t="s">
        <v>1998</v>
      </c>
      <c r="I785" s="247"/>
      <c r="J785" s="247" t="s">
        <v>309</v>
      </c>
      <c r="K785" s="247"/>
    </row>
    <row r="786" spans="1:11" ht="15.75" thickTop="1">
      <c r="A786" s="49"/>
      <c r="B786" s="49"/>
      <c r="C786" s="49"/>
      <c r="D786" s="49"/>
      <c r="E786" s="49"/>
      <c r="F786" s="50"/>
      <c r="G786" s="50"/>
      <c r="H786" s="50"/>
      <c r="I786" s="50"/>
      <c r="J786" s="50"/>
      <c r="K786" s="50"/>
    </row>
    <row r="787" spans="1:11">
      <c r="A787" s="40"/>
      <c r="B787" s="40" t="s">
        <v>1845</v>
      </c>
      <c r="C787" s="41" t="s">
        <v>1713</v>
      </c>
      <c r="D787" s="40" t="s">
        <v>1623</v>
      </c>
      <c r="E787" s="40" t="s">
        <v>1681</v>
      </c>
      <c r="F787" s="246" t="s">
        <v>1745</v>
      </c>
      <c r="G787" s="246"/>
      <c r="H787" s="42" t="s">
        <v>1649</v>
      </c>
      <c r="I787" s="41" t="s">
        <v>1815</v>
      </c>
      <c r="J787" s="41" t="s">
        <v>1958</v>
      </c>
      <c r="K787" s="41" t="s">
        <v>1748</v>
      </c>
    </row>
    <row r="788" spans="1:11" ht="22.5" customHeight="1">
      <c r="A788" s="43" t="s">
        <v>1981</v>
      </c>
      <c r="B788" s="43" t="s">
        <v>310</v>
      </c>
      <c r="C788" s="44" t="s">
        <v>311</v>
      </c>
      <c r="D788" s="43" t="s">
        <v>1577</v>
      </c>
      <c r="E788" s="43" t="s">
        <v>1676</v>
      </c>
      <c r="F788" s="243" t="s">
        <v>1858</v>
      </c>
      <c r="G788" s="243"/>
      <c r="H788" s="45" t="s">
        <v>1735</v>
      </c>
      <c r="I788" s="44">
        <v>1</v>
      </c>
      <c r="J788" s="44" t="s">
        <v>312</v>
      </c>
      <c r="K788" s="44" t="s">
        <v>312</v>
      </c>
    </row>
    <row r="789" spans="1:11" ht="22.5">
      <c r="A789" s="43" t="s">
        <v>2002</v>
      </c>
      <c r="B789" s="43"/>
      <c r="C789" s="44" t="s">
        <v>2207</v>
      </c>
      <c r="D789" s="43" t="s">
        <v>1674</v>
      </c>
      <c r="E789" s="43" t="s">
        <v>2208</v>
      </c>
      <c r="F789" s="243" t="s">
        <v>1670</v>
      </c>
      <c r="G789" s="243"/>
      <c r="H789" s="45" t="s">
        <v>1582</v>
      </c>
      <c r="I789" s="44" t="s">
        <v>124</v>
      </c>
      <c r="J789" s="44" t="s">
        <v>2210</v>
      </c>
      <c r="K789" s="46">
        <v>0.49</v>
      </c>
    </row>
    <row r="790" spans="1:11" ht="33.75">
      <c r="A790" s="43" t="s">
        <v>1985</v>
      </c>
      <c r="B790" s="43"/>
      <c r="C790" s="44" t="s">
        <v>313</v>
      </c>
      <c r="D790" s="43" t="s">
        <v>1577</v>
      </c>
      <c r="E790" s="43" t="s">
        <v>1676</v>
      </c>
      <c r="F790" s="243" t="s">
        <v>1910</v>
      </c>
      <c r="G790" s="243"/>
      <c r="H790" s="45" t="s">
        <v>1735</v>
      </c>
      <c r="I790" s="44" t="s">
        <v>1988</v>
      </c>
      <c r="J790" s="44" t="s">
        <v>314</v>
      </c>
      <c r="K790" s="46">
        <v>1644.99</v>
      </c>
    </row>
    <row r="791" spans="1:11">
      <c r="A791" s="47"/>
      <c r="B791" s="47"/>
      <c r="C791" s="47"/>
      <c r="D791" s="47"/>
      <c r="E791" s="47"/>
      <c r="F791" s="48" t="s">
        <v>1989</v>
      </c>
      <c r="G791" s="48" t="s">
        <v>2411</v>
      </c>
      <c r="H791" s="48" t="s">
        <v>1991</v>
      </c>
      <c r="I791" s="48" t="s">
        <v>1990</v>
      </c>
      <c r="J791" s="48" t="s">
        <v>1992</v>
      </c>
      <c r="K791" s="48" t="s">
        <v>2411</v>
      </c>
    </row>
    <row r="792" spans="1:11">
      <c r="A792" s="47"/>
      <c r="B792" s="47"/>
      <c r="C792" s="47"/>
      <c r="D792" s="47"/>
      <c r="E792" s="47"/>
      <c r="F792" s="44" t="s">
        <v>1993</v>
      </c>
      <c r="G792" s="44" t="s">
        <v>315</v>
      </c>
      <c r="H792" s="242" t="s">
        <v>1995</v>
      </c>
      <c r="I792" s="242"/>
      <c r="J792" s="242" t="s">
        <v>316</v>
      </c>
      <c r="K792" s="242"/>
    </row>
    <row r="793" spans="1:11" ht="15.75" thickBot="1">
      <c r="A793" s="47"/>
      <c r="B793" s="47"/>
      <c r="C793" s="47"/>
      <c r="D793" s="47"/>
      <c r="E793" s="47"/>
      <c r="F793" s="44" t="s">
        <v>1997</v>
      </c>
      <c r="G793" s="44" t="s">
        <v>1988</v>
      </c>
      <c r="H793" s="247" t="s">
        <v>1998</v>
      </c>
      <c r="I793" s="247"/>
      <c r="J793" s="247" t="s">
        <v>316</v>
      </c>
      <c r="K793" s="247"/>
    </row>
    <row r="794" spans="1:11" ht="15.75" thickTop="1">
      <c r="A794" s="49"/>
      <c r="B794" s="49"/>
      <c r="C794" s="49"/>
      <c r="D794" s="49"/>
      <c r="E794" s="49"/>
      <c r="F794" s="50"/>
      <c r="G794" s="50"/>
      <c r="H794" s="50"/>
      <c r="I794" s="50"/>
      <c r="J794" s="50"/>
      <c r="K794" s="50"/>
    </row>
    <row r="795" spans="1:11">
      <c r="A795" s="38" t="s">
        <v>1978</v>
      </c>
      <c r="B795" s="38" t="s">
        <v>317</v>
      </c>
      <c r="C795" s="39"/>
      <c r="D795" s="38"/>
      <c r="E795" s="38" t="s">
        <v>1936</v>
      </c>
      <c r="F795" s="244"/>
      <c r="G795" s="245"/>
      <c r="H795" s="39"/>
      <c r="I795" s="39"/>
      <c r="J795" s="39"/>
      <c r="K795" s="39" t="s">
        <v>318</v>
      </c>
    </row>
    <row r="796" spans="1:11">
      <c r="A796" s="40"/>
      <c r="B796" s="40" t="s">
        <v>1845</v>
      </c>
      <c r="C796" s="41" t="s">
        <v>1713</v>
      </c>
      <c r="D796" s="40" t="s">
        <v>1623</v>
      </c>
      <c r="E796" s="40" t="s">
        <v>1681</v>
      </c>
      <c r="F796" s="246" t="s">
        <v>1745</v>
      </c>
      <c r="G796" s="246"/>
      <c r="H796" s="42" t="s">
        <v>1649</v>
      </c>
      <c r="I796" s="41" t="s">
        <v>1815</v>
      </c>
      <c r="J796" s="41" t="s">
        <v>1958</v>
      </c>
      <c r="K796" s="41" t="s">
        <v>1748</v>
      </c>
    </row>
    <row r="797" spans="1:11" ht="22.5">
      <c r="A797" s="43" t="s">
        <v>1981</v>
      </c>
      <c r="B797" s="43" t="s">
        <v>319</v>
      </c>
      <c r="C797" s="44" t="s">
        <v>320</v>
      </c>
      <c r="D797" s="43" t="s">
        <v>1646</v>
      </c>
      <c r="E797" s="43" t="s">
        <v>1916</v>
      </c>
      <c r="F797" s="243" t="s">
        <v>1858</v>
      </c>
      <c r="G797" s="243"/>
      <c r="H797" s="45" t="s">
        <v>1680</v>
      </c>
      <c r="I797" s="44">
        <v>1</v>
      </c>
      <c r="J797" s="44" t="s">
        <v>321</v>
      </c>
      <c r="K797" s="44" t="s">
        <v>321</v>
      </c>
    </row>
    <row r="798" spans="1:11" ht="22.5">
      <c r="A798" s="43" t="s">
        <v>2002</v>
      </c>
      <c r="B798" s="43"/>
      <c r="C798" s="44" t="s">
        <v>2663</v>
      </c>
      <c r="D798" s="43" t="s">
        <v>1674</v>
      </c>
      <c r="E798" s="43" t="s">
        <v>2664</v>
      </c>
      <c r="F798" s="243" t="s">
        <v>1670</v>
      </c>
      <c r="G798" s="243"/>
      <c r="H798" s="45" t="s">
        <v>1582</v>
      </c>
      <c r="I798" s="44" t="s">
        <v>322</v>
      </c>
      <c r="J798" s="44" t="s">
        <v>2666</v>
      </c>
      <c r="K798" s="46">
        <v>88.78</v>
      </c>
    </row>
    <row r="799" spans="1:11" ht="22.5">
      <c r="A799" s="43" t="s">
        <v>2002</v>
      </c>
      <c r="B799" s="43"/>
      <c r="C799" s="44" t="s">
        <v>2207</v>
      </c>
      <c r="D799" s="43" t="s">
        <v>1674</v>
      </c>
      <c r="E799" s="43" t="s">
        <v>2208</v>
      </c>
      <c r="F799" s="243" t="s">
        <v>1670</v>
      </c>
      <c r="G799" s="243"/>
      <c r="H799" s="45" t="s">
        <v>1582</v>
      </c>
      <c r="I799" s="44" t="s">
        <v>323</v>
      </c>
      <c r="J799" s="44" t="s">
        <v>2210</v>
      </c>
      <c r="K799" s="46">
        <v>110.63</v>
      </c>
    </row>
    <row r="800" spans="1:11" ht="33.75">
      <c r="A800" s="43" t="s">
        <v>1985</v>
      </c>
      <c r="B800" s="43"/>
      <c r="C800" s="44" t="s">
        <v>324</v>
      </c>
      <c r="D800" s="43" t="s">
        <v>1646</v>
      </c>
      <c r="E800" s="43" t="s">
        <v>325</v>
      </c>
      <c r="F800" s="243" t="s">
        <v>1910</v>
      </c>
      <c r="G800" s="243"/>
      <c r="H800" s="45" t="s">
        <v>1735</v>
      </c>
      <c r="I800" s="44" t="s">
        <v>2054</v>
      </c>
      <c r="J800" s="44" t="s">
        <v>326</v>
      </c>
      <c r="K800" s="46">
        <v>0.48</v>
      </c>
    </row>
    <row r="801" spans="1:11" ht="33.75">
      <c r="A801" s="43" t="s">
        <v>1985</v>
      </c>
      <c r="B801" s="43"/>
      <c r="C801" s="44" t="s">
        <v>327</v>
      </c>
      <c r="D801" s="43" t="s">
        <v>1646</v>
      </c>
      <c r="E801" s="43" t="s">
        <v>328</v>
      </c>
      <c r="F801" s="243" t="s">
        <v>1910</v>
      </c>
      <c r="G801" s="243"/>
      <c r="H801" s="45" t="s">
        <v>1735</v>
      </c>
      <c r="I801" s="44" t="s">
        <v>1988</v>
      </c>
      <c r="J801" s="44" t="s">
        <v>329</v>
      </c>
      <c r="K801" s="46">
        <v>89</v>
      </c>
    </row>
    <row r="802" spans="1:11" ht="33.75">
      <c r="A802" s="43" t="s">
        <v>1985</v>
      </c>
      <c r="B802" s="43"/>
      <c r="C802" s="44" t="s">
        <v>330</v>
      </c>
      <c r="D802" s="43" t="s">
        <v>1646</v>
      </c>
      <c r="E802" s="43" t="s">
        <v>331</v>
      </c>
      <c r="F802" s="243" t="s">
        <v>1910</v>
      </c>
      <c r="G802" s="243"/>
      <c r="H802" s="45" t="s">
        <v>1735</v>
      </c>
      <c r="I802" s="44" t="s">
        <v>1988</v>
      </c>
      <c r="J802" s="44" t="s">
        <v>332</v>
      </c>
      <c r="K802" s="46">
        <v>0.6</v>
      </c>
    </row>
    <row r="803" spans="1:11" ht="33.75">
      <c r="A803" s="43" t="s">
        <v>1985</v>
      </c>
      <c r="B803" s="43"/>
      <c r="C803" s="44" t="s">
        <v>333</v>
      </c>
      <c r="D803" s="43" t="s">
        <v>1646</v>
      </c>
      <c r="E803" s="43" t="s">
        <v>334</v>
      </c>
      <c r="F803" s="243" t="s">
        <v>1910</v>
      </c>
      <c r="G803" s="243"/>
      <c r="H803" s="45" t="s">
        <v>1735</v>
      </c>
      <c r="I803" s="44" t="s">
        <v>2054</v>
      </c>
      <c r="J803" s="44" t="s">
        <v>179</v>
      </c>
      <c r="K803" s="46">
        <v>0.68</v>
      </c>
    </row>
    <row r="804" spans="1:11" ht="33.75">
      <c r="A804" s="43" t="s">
        <v>1985</v>
      </c>
      <c r="B804" s="43"/>
      <c r="C804" s="44" t="s">
        <v>335</v>
      </c>
      <c r="D804" s="43" t="s">
        <v>1646</v>
      </c>
      <c r="E804" s="43" t="s">
        <v>336</v>
      </c>
      <c r="F804" s="243" t="s">
        <v>1910</v>
      </c>
      <c r="G804" s="243"/>
      <c r="H804" s="45" t="s">
        <v>1586</v>
      </c>
      <c r="I804" s="44" t="s">
        <v>337</v>
      </c>
      <c r="J804" s="44" t="s">
        <v>338</v>
      </c>
      <c r="K804" s="46">
        <v>9.75</v>
      </c>
    </row>
    <row r="805" spans="1:11" ht="33.75">
      <c r="A805" s="43" t="s">
        <v>1985</v>
      </c>
      <c r="B805" s="43"/>
      <c r="C805" s="44" t="s">
        <v>339</v>
      </c>
      <c r="D805" s="43" t="s">
        <v>1646</v>
      </c>
      <c r="E805" s="43" t="s">
        <v>340</v>
      </c>
      <c r="F805" s="243" t="s">
        <v>1910</v>
      </c>
      <c r="G805" s="243"/>
      <c r="H805" s="45" t="s">
        <v>1586</v>
      </c>
      <c r="I805" s="44" t="s">
        <v>341</v>
      </c>
      <c r="J805" s="44" t="s">
        <v>342</v>
      </c>
      <c r="K805" s="46">
        <v>24.75</v>
      </c>
    </row>
    <row r="806" spans="1:11" ht="33.75">
      <c r="A806" s="43" t="s">
        <v>1985</v>
      </c>
      <c r="B806" s="43"/>
      <c r="C806" s="44" t="s">
        <v>183</v>
      </c>
      <c r="D806" s="43" t="s">
        <v>1646</v>
      </c>
      <c r="E806" s="43" t="s">
        <v>184</v>
      </c>
      <c r="F806" s="243" t="s">
        <v>1910</v>
      </c>
      <c r="G806" s="243"/>
      <c r="H806" s="45" t="s">
        <v>1586</v>
      </c>
      <c r="I806" s="44" t="s">
        <v>185</v>
      </c>
      <c r="J806" s="44" t="s">
        <v>2611</v>
      </c>
      <c r="K806" s="46">
        <v>7.0000000000000007E-2</v>
      </c>
    </row>
    <row r="807" spans="1:11" ht="33.75">
      <c r="A807" s="43" t="s">
        <v>1985</v>
      </c>
      <c r="B807" s="43"/>
      <c r="C807" s="44" t="s">
        <v>343</v>
      </c>
      <c r="D807" s="43" t="s">
        <v>1646</v>
      </c>
      <c r="E807" s="43" t="s">
        <v>344</v>
      </c>
      <c r="F807" s="243" t="s">
        <v>1910</v>
      </c>
      <c r="G807" s="243"/>
      <c r="H807" s="45" t="s">
        <v>1735</v>
      </c>
      <c r="I807" s="44" t="s">
        <v>1988</v>
      </c>
      <c r="J807" s="44" t="s">
        <v>345</v>
      </c>
      <c r="K807" s="46">
        <v>5</v>
      </c>
    </row>
    <row r="808" spans="1:11">
      <c r="A808" s="47"/>
      <c r="B808" s="47"/>
      <c r="C808" s="47"/>
      <c r="D808" s="47"/>
      <c r="E808" s="47"/>
      <c r="F808" s="44" t="s">
        <v>1989</v>
      </c>
      <c r="G808" s="44" t="s">
        <v>346</v>
      </c>
      <c r="H808" s="44" t="s">
        <v>1991</v>
      </c>
      <c r="I808" s="44" t="s">
        <v>1990</v>
      </c>
      <c r="J808" s="44" t="s">
        <v>1992</v>
      </c>
      <c r="K808" s="44">
        <v>143.16</v>
      </c>
    </row>
    <row r="809" spans="1:11">
      <c r="A809" s="47"/>
      <c r="B809" s="47"/>
      <c r="C809" s="47"/>
      <c r="D809" s="47"/>
      <c r="E809" s="47"/>
      <c r="F809" s="44" t="s">
        <v>1993</v>
      </c>
      <c r="G809" s="44" t="s">
        <v>347</v>
      </c>
      <c r="H809" s="242" t="s">
        <v>1995</v>
      </c>
      <c r="I809" s="242"/>
      <c r="J809" s="242" t="s">
        <v>348</v>
      </c>
      <c r="K809" s="242"/>
    </row>
    <row r="810" spans="1:11" ht="15.75" thickBot="1">
      <c r="A810" s="47"/>
      <c r="B810" s="47"/>
      <c r="C810" s="47"/>
      <c r="D810" s="47"/>
      <c r="E810" s="47"/>
      <c r="F810" s="44" t="s">
        <v>1997</v>
      </c>
      <c r="G810" s="44" t="s">
        <v>2179</v>
      </c>
      <c r="H810" s="247" t="s">
        <v>1998</v>
      </c>
      <c r="I810" s="247"/>
      <c r="J810" s="247" t="s">
        <v>349</v>
      </c>
      <c r="K810" s="247"/>
    </row>
    <row r="811" spans="1:11" ht="15.75" thickTop="1">
      <c r="A811" s="49"/>
      <c r="B811" s="49"/>
      <c r="C811" s="49"/>
      <c r="D811" s="49"/>
      <c r="E811" s="49"/>
      <c r="F811" s="50"/>
      <c r="G811" s="50"/>
      <c r="H811" s="50"/>
      <c r="I811" s="50"/>
      <c r="J811" s="50"/>
      <c r="K811" s="50"/>
    </row>
    <row r="812" spans="1:11">
      <c r="A812" s="40"/>
      <c r="B812" s="40" t="s">
        <v>1845</v>
      </c>
      <c r="C812" s="41" t="s">
        <v>1713</v>
      </c>
      <c r="D812" s="40" t="s">
        <v>1623</v>
      </c>
      <c r="E812" s="40" t="s">
        <v>1681</v>
      </c>
      <c r="F812" s="246" t="s">
        <v>1745</v>
      </c>
      <c r="G812" s="246"/>
      <c r="H812" s="42" t="s">
        <v>1649</v>
      </c>
      <c r="I812" s="41" t="s">
        <v>1815</v>
      </c>
      <c r="J812" s="41" t="s">
        <v>1958</v>
      </c>
      <c r="K812" s="41" t="s">
        <v>1748</v>
      </c>
    </row>
    <row r="813" spans="1:11" ht="22.5">
      <c r="A813" s="43" t="s">
        <v>1981</v>
      </c>
      <c r="B813" s="43" t="s">
        <v>350</v>
      </c>
      <c r="C813" s="44" t="s">
        <v>351</v>
      </c>
      <c r="D813" s="43" t="s">
        <v>1646</v>
      </c>
      <c r="E813" s="43" t="s">
        <v>1797</v>
      </c>
      <c r="F813" s="243" t="s">
        <v>1858</v>
      </c>
      <c r="G813" s="243"/>
      <c r="H813" s="45" t="s">
        <v>1735</v>
      </c>
      <c r="I813" s="44">
        <v>1</v>
      </c>
      <c r="J813" s="44" t="s">
        <v>352</v>
      </c>
      <c r="K813" s="44" t="s">
        <v>352</v>
      </c>
    </row>
    <row r="814" spans="1:11" ht="22.5">
      <c r="A814" s="43" t="s">
        <v>2002</v>
      </c>
      <c r="B814" s="43"/>
      <c r="C814" s="44" t="s">
        <v>2663</v>
      </c>
      <c r="D814" s="43" t="s">
        <v>1674</v>
      </c>
      <c r="E814" s="43" t="s">
        <v>2664</v>
      </c>
      <c r="F814" s="243" t="s">
        <v>1670</v>
      </c>
      <c r="G814" s="243"/>
      <c r="H814" s="45" t="s">
        <v>1582</v>
      </c>
      <c r="I814" s="44" t="s">
        <v>353</v>
      </c>
      <c r="J814" s="44" t="s">
        <v>2666</v>
      </c>
      <c r="K814" s="46">
        <v>46.47</v>
      </c>
    </row>
    <row r="815" spans="1:11" ht="22.5">
      <c r="A815" s="43" t="s">
        <v>2002</v>
      </c>
      <c r="B815" s="43"/>
      <c r="C815" s="44" t="s">
        <v>2207</v>
      </c>
      <c r="D815" s="43" t="s">
        <v>1674</v>
      </c>
      <c r="E815" s="43" t="s">
        <v>2208</v>
      </c>
      <c r="F815" s="243" t="s">
        <v>1670</v>
      </c>
      <c r="G815" s="243"/>
      <c r="H815" s="45" t="s">
        <v>1582</v>
      </c>
      <c r="I815" s="44" t="s">
        <v>354</v>
      </c>
      <c r="J815" s="44" t="s">
        <v>2210</v>
      </c>
      <c r="K815" s="46">
        <v>49.25</v>
      </c>
    </row>
    <row r="816" spans="1:11" ht="33.75">
      <c r="A816" s="43" t="s">
        <v>1985</v>
      </c>
      <c r="B816" s="43"/>
      <c r="C816" s="44" t="s">
        <v>355</v>
      </c>
      <c r="D816" s="43" t="s">
        <v>1646</v>
      </c>
      <c r="E816" s="43" t="s">
        <v>356</v>
      </c>
      <c r="F816" s="243" t="s">
        <v>1910</v>
      </c>
      <c r="G816" s="243"/>
      <c r="H816" s="45" t="s">
        <v>1735</v>
      </c>
      <c r="I816" s="44" t="s">
        <v>1988</v>
      </c>
      <c r="J816" s="44" t="s">
        <v>357</v>
      </c>
      <c r="K816" s="46">
        <v>563</v>
      </c>
    </row>
    <row r="817" spans="1:11">
      <c r="A817" s="47"/>
      <c r="B817" s="47"/>
      <c r="C817" s="47"/>
      <c r="D817" s="47"/>
      <c r="E817" s="47"/>
      <c r="F817" s="44" t="s">
        <v>1989</v>
      </c>
      <c r="G817" s="44" t="s">
        <v>358</v>
      </c>
      <c r="H817" s="44" t="s">
        <v>1991</v>
      </c>
      <c r="I817" s="44" t="s">
        <v>1990</v>
      </c>
      <c r="J817" s="44" t="s">
        <v>1992</v>
      </c>
      <c r="K817" s="44" t="s">
        <v>358</v>
      </c>
    </row>
    <row r="818" spans="1:11">
      <c r="A818" s="47"/>
      <c r="B818" s="47"/>
      <c r="C818" s="47"/>
      <c r="D818" s="47"/>
      <c r="E818" s="47"/>
      <c r="F818" s="44" t="s">
        <v>1993</v>
      </c>
      <c r="G818" s="44" t="s">
        <v>359</v>
      </c>
      <c r="H818" s="242" t="s">
        <v>1995</v>
      </c>
      <c r="I818" s="242"/>
      <c r="J818" s="242" t="s">
        <v>360</v>
      </c>
      <c r="K818" s="242"/>
    </row>
    <row r="819" spans="1:11" ht="15.75" thickBot="1">
      <c r="A819" s="47"/>
      <c r="B819" s="47"/>
      <c r="C819" s="47"/>
      <c r="D819" s="47"/>
      <c r="E819" s="47"/>
      <c r="F819" s="44" t="s">
        <v>1997</v>
      </c>
      <c r="G819" s="44" t="s">
        <v>1988</v>
      </c>
      <c r="H819" s="247" t="s">
        <v>1998</v>
      </c>
      <c r="I819" s="247"/>
      <c r="J819" s="247" t="s">
        <v>360</v>
      </c>
      <c r="K819" s="247"/>
    </row>
    <row r="820" spans="1:11" ht="15.75" thickTop="1">
      <c r="A820" s="49"/>
      <c r="B820" s="49"/>
      <c r="C820" s="49"/>
      <c r="D820" s="49"/>
      <c r="E820" s="49"/>
      <c r="F820" s="50"/>
      <c r="G820" s="50"/>
      <c r="H820" s="50"/>
      <c r="I820" s="50"/>
      <c r="J820" s="50"/>
      <c r="K820" s="50"/>
    </row>
    <row r="821" spans="1:11">
      <c r="A821" s="38" t="s">
        <v>1978</v>
      </c>
      <c r="B821" s="38" t="s">
        <v>361</v>
      </c>
      <c r="C821" s="39"/>
      <c r="D821" s="38"/>
      <c r="E821" s="38" t="s">
        <v>1894</v>
      </c>
      <c r="F821" s="244"/>
      <c r="G821" s="245"/>
      <c r="H821" s="39"/>
      <c r="I821" s="39"/>
      <c r="J821" s="39"/>
      <c r="K821" s="39" t="s">
        <v>362</v>
      </c>
    </row>
    <row r="822" spans="1:11">
      <c r="A822" s="40"/>
      <c r="B822" s="40" t="s">
        <v>1845</v>
      </c>
      <c r="C822" s="41" t="s">
        <v>1713</v>
      </c>
      <c r="D822" s="40" t="s">
        <v>1623</v>
      </c>
      <c r="E822" s="40" t="s">
        <v>1681</v>
      </c>
      <c r="F822" s="246" t="s">
        <v>1745</v>
      </c>
      <c r="G822" s="246"/>
      <c r="H822" s="42" t="s">
        <v>1649</v>
      </c>
      <c r="I822" s="41" t="s">
        <v>1815</v>
      </c>
      <c r="J822" s="41" t="s">
        <v>1958</v>
      </c>
      <c r="K822" s="41" t="s">
        <v>1748</v>
      </c>
    </row>
    <row r="823" spans="1:11" ht="22.5">
      <c r="A823" s="43" t="s">
        <v>1981</v>
      </c>
      <c r="B823" s="43" t="s">
        <v>363</v>
      </c>
      <c r="C823" s="44" t="s">
        <v>364</v>
      </c>
      <c r="D823" s="43" t="s">
        <v>1646</v>
      </c>
      <c r="E823" s="43" t="s">
        <v>1705</v>
      </c>
      <c r="F823" s="243" t="s">
        <v>1858</v>
      </c>
      <c r="G823" s="243"/>
      <c r="H823" s="45" t="s">
        <v>1586</v>
      </c>
      <c r="I823" s="44">
        <v>1</v>
      </c>
      <c r="J823" s="44" t="s">
        <v>365</v>
      </c>
      <c r="K823" s="44" t="s">
        <v>365</v>
      </c>
    </row>
    <row r="824" spans="1:11" ht="22.5">
      <c r="A824" s="43" t="s">
        <v>2002</v>
      </c>
      <c r="B824" s="43"/>
      <c r="C824" s="44" t="s">
        <v>2663</v>
      </c>
      <c r="D824" s="43" t="s">
        <v>1674</v>
      </c>
      <c r="E824" s="43" t="s">
        <v>2664</v>
      </c>
      <c r="F824" s="243" t="s">
        <v>1670</v>
      </c>
      <c r="G824" s="243"/>
      <c r="H824" s="45" t="s">
        <v>1582</v>
      </c>
      <c r="I824" s="44" t="s">
        <v>366</v>
      </c>
      <c r="J824" s="44" t="s">
        <v>2666</v>
      </c>
      <c r="K824" s="46">
        <v>0.39</v>
      </c>
    </row>
    <row r="825" spans="1:11" ht="22.5">
      <c r="A825" s="43" t="s">
        <v>2002</v>
      </c>
      <c r="B825" s="43"/>
      <c r="C825" s="44" t="s">
        <v>2207</v>
      </c>
      <c r="D825" s="43" t="s">
        <v>1674</v>
      </c>
      <c r="E825" s="43" t="s">
        <v>2208</v>
      </c>
      <c r="F825" s="243" t="s">
        <v>1670</v>
      </c>
      <c r="G825" s="243"/>
      <c r="H825" s="45" t="s">
        <v>1582</v>
      </c>
      <c r="I825" s="44" t="s">
        <v>366</v>
      </c>
      <c r="J825" s="44" t="s">
        <v>2210</v>
      </c>
      <c r="K825" s="46">
        <v>0.51</v>
      </c>
    </row>
    <row r="826" spans="1:11" ht="33.75">
      <c r="A826" s="43" t="s">
        <v>1985</v>
      </c>
      <c r="B826" s="43"/>
      <c r="C826" s="44" t="s">
        <v>367</v>
      </c>
      <c r="D826" s="43" t="s">
        <v>1646</v>
      </c>
      <c r="E826" s="43" t="s">
        <v>368</v>
      </c>
      <c r="F826" s="243" t="s">
        <v>1910</v>
      </c>
      <c r="G826" s="243"/>
      <c r="H826" s="45" t="s">
        <v>1586</v>
      </c>
      <c r="I826" s="44" t="s">
        <v>2335</v>
      </c>
      <c r="J826" s="44" t="s">
        <v>2440</v>
      </c>
      <c r="K826" s="46">
        <v>3.09</v>
      </c>
    </row>
    <row r="827" spans="1:11">
      <c r="A827" s="47"/>
      <c r="B827" s="47"/>
      <c r="C827" s="47"/>
      <c r="D827" s="47"/>
      <c r="E827" s="47"/>
      <c r="F827" s="44" t="s">
        <v>1989</v>
      </c>
      <c r="G827" s="44" t="s">
        <v>369</v>
      </c>
      <c r="H827" s="44" t="s">
        <v>1991</v>
      </c>
      <c r="I827" s="44" t="s">
        <v>1990</v>
      </c>
      <c r="J827" s="44" t="s">
        <v>1992</v>
      </c>
      <c r="K827" s="44" t="s">
        <v>369</v>
      </c>
    </row>
    <row r="828" spans="1:11">
      <c r="A828" s="47"/>
      <c r="B828" s="47"/>
      <c r="C828" s="47"/>
      <c r="D828" s="47"/>
      <c r="E828" s="47"/>
      <c r="F828" s="44" t="s">
        <v>1993</v>
      </c>
      <c r="G828" s="44" t="s">
        <v>2370</v>
      </c>
      <c r="H828" s="242" t="s">
        <v>1995</v>
      </c>
      <c r="I828" s="242"/>
      <c r="J828" s="242" t="s">
        <v>370</v>
      </c>
      <c r="K828" s="242"/>
    </row>
    <row r="829" spans="1:11" ht="15.75" thickBot="1">
      <c r="A829" s="47"/>
      <c r="B829" s="47"/>
      <c r="C829" s="47"/>
      <c r="D829" s="47"/>
      <c r="E829" s="47"/>
      <c r="F829" s="44" t="s">
        <v>1997</v>
      </c>
      <c r="G829" s="44" t="s">
        <v>371</v>
      </c>
      <c r="H829" s="247" t="s">
        <v>1998</v>
      </c>
      <c r="I829" s="247"/>
      <c r="J829" s="247" t="s">
        <v>372</v>
      </c>
      <c r="K829" s="247"/>
    </row>
    <row r="830" spans="1:11" ht="15.75" thickTop="1">
      <c r="A830" s="49"/>
      <c r="B830" s="49"/>
      <c r="C830" s="49"/>
      <c r="D830" s="49"/>
      <c r="E830" s="49"/>
      <c r="F830" s="50"/>
      <c r="G830" s="50"/>
      <c r="H830" s="50"/>
      <c r="I830" s="50"/>
      <c r="J830" s="50"/>
      <c r="K830" s="50"/>
    </row>
    <row r="831" spans="1:11">
      <c r="A831" s="40"/>
      <c r="B831" s="40" t="s">
        <v>1845</v>
      </c>
      <c r="C831" s="41" t="s">
        <v>1713</v>
      </c>
      <c r="D831" s="40" t="s">
        <v>1623</v>
      </c>
      <c r="E831" s="40" t="s">
        <v>1681</v>
      </c>
      <c r="F831" s="246" t="s">
        <v>1745</v>
      </c>
      <c r="G831" s="246"/>
      <c r="H831" s="42" t="s">
        <v>1649</v>
      </c>
      <c r="I831" s="41" t="s">
        <v>1815</v>
      </c>
      <c r="J831" s="41" t="s">
        <v>1958</v>
      </c>
      <c r="K831" s="41" t="s">
        <v>1748</v>
      </c>
    </row>
    <row r="832" spans="1:11" ht="22.5">
      <c r="A832" s="43" t="s">
        <v>1981</v>
      </c>
      <c r="B832" s="43" t="s">
        <v>373</v>
      </c>
      <c r="C832" s="44" t="s">
        <v>374</v>
      </c>
      <c r="D832" s="43" t="s">
        <v>1646</v>
      </c>
      <c r="E832" s="43" t="s">
        <v>1867</v>
      </c>
      <c r="F832" s="243" t="s">
        <v>1858</v>
      </c>
      <c r="G832" s="243"/>
      <c r="H832" s="45" t="s">
        <v>1735</v>
      </c>
      <c r="I832" s="44">
        <v>1</v>
      </c>
      <c r="J832" s="44" t="s">
        <v>375</v>
      </c>
      <c r="K832" s="44" t="s">
        <v>375</v>
      </c>
    </row>
    <row r="833" spans="1:11" ht="22.5">
      <c r="A833" s="43" t="s">
        <v>2002</v>
      </c>
      <c r="B833" s="43"/>
      <c r="C833" s="44" t="s">
        <v>2663</v>
      </c>
      <c r="D833" s="43" t="s">
        <v>1674</v>
      </c>
      <c r="E833" s="43" t="s">
        <v>2664</v>
      </c>
      <c r="F833" s="243" t="s">
        <v>1670</v>
      </c>
      <c r="G833" s="243"/>
      <c r="H833" s="45" t="s">
        <v>1582</v>
      </c>
      <c r="I833" s="44" t="s">
        <v>147</v>
      </c>
      <c r="J833" s="44" t="s">
        <v>2666</v>
      </c>
      <c r="K833" s="46">
        <v>28.03</v>
      </c>
    </row>
    <row r="834" spans="1:11" ht="22.5">
      <c r="A834" s="43" t="s">
        <v>2002</v>
      </c>
      <c r="B834" s="43"/>
      <c r="C834" s="44" t="s">
        <v>2207</v>
      </c>
      <c r="D834" s="43" t="s">
        <v>1674</v>
      </c>
      <c r="E834" s="43" t="s">
        <v>2208</v>
      </c>
      <c r="F834" s="243" t="s">
        <v>1670</v>
      </c>
      <c r="G834" s="243"/>
      <c r="H834" s="45" t="s">
        <v>1582</v>
      </c>
      <c r="I834" s="44" t="s">
        <v>376</v>
      </c>
      <c r="J834" s="44" t="s">
        <v>2210</v>
      </c>
      <c r="K834" s="46">
        <v>30.78</v>
      </c>
    </row>
    <row r="835" spans="1:11" ht="33.75">
      <c r="A835" s="43" t="s">
        <v>1985</v>
      </c>
      <c r="B835" s="43"/>
      <c r="C835" s="44" t="s">
        <v>377</v>
      </c>
      <c r="D835" s="43" t="s">
        <v>1646</v>
      </c>
      <c r="E835" s="43" t="s">
        <v>378</v>
      </c>
      <c r="F835" s="243" t="s">
        <v>1910</v>
      </c>
      <c r="G835" s="243"/>
      <c r="H835" s="45" t="s">
        <v>1735</v>
      </c>
      <c r="I835" s="44" t="s">
        <v>1988</v>
      </c>
      <c r="J835" s="44" t="s">
        <v>2700</v>
      </c>
      <c r="K835" s="46">
        <v>9.31</v>
      </c>
    </row>
    <row r="836" spans="1:11">
      <c r="A836" s="47"/>
      <c r="B836" s="47"/>
      <c r="C836" s="47"/>
      <c r="D836" s="47"/>
      <c r="E836" s="47"/>
      <c r="F836" s="44" t="s">
        <v>1989</v>
      </c>
      <c r="G836" s="44" t="s">
        <v>379</v>
      </c>
      <c r="H836" s="44" t="s">
        <v>1991</v>
      </c>
      <c r="I836" s="44" t="s">
        <v>1990</v>
      </c>
      <c r="J836" s="44" t="s">
        <v>1992</v>
      </c>
      <c r="K836" s="44" t="s">
        <v>379</v>
      </c>
    </row>
    <row r="837" spans="1:11">
      <c r="A837" s="47"/>
      <c r="B837" s="47"/>
      <c r="C837" s="47"/>
      <c r="D837" s="47"/>
      <c r="E837" s="47"/>
      <c r="F837" s="44" t="s">
        <v>1993</v>
      </c>
      <c r="G837" s="44" t="s">
        <v>380</v>
      </c>
      <c r="H837" s="242" t="s">
        <v>1995</v>
      </c>
      <c r="I837" s="242"/>
      <c r="J837" s="242" t="s">
        <v>381</v>
      </c>
      <c r="K837" s="242"/>
    </row>
    <row r="838" spans="1:11" ht="15.75" thickBot="1">
      <c r="A838" s="47"/>
      <c r="B838" s="47"/>
      <c r="C838" s="47"/>
      <c r="D838" s="47"/>
      <c r="E838" s="47"/>
      <c r="F838" s="44" t="s">
        <v>1997</v>
      </c>
      <c r="G838" s="44" t="s">
        <v>2154</v>
      </c>
      <c r="H838" s="247" t="s">
        <v>1998</v>
      </c>
      <c r="I838" s="247"/>
      <c r="J838" s="247" t="s">
        <v>382</v>
      </c>
      <c r="K838" s="247"/>
    </row>
    <row r="839" spans="1:11" ht="15.75" thickTop="1">
      <c r="A839" s="49"/>
      <c r="B839" s="49"/>
      <c r="C839" s="49"/>
      <c r="D839" s="49"/>
      <c r="E839" s="49"/>
      <c r="F839" s="50"/>
      <c r="G839" s="50"/>
      <c r="H839" s="50"/>
      <c r="I839" s="50"/>
      <c r="J839" s="50"/>
      <c r="K839" s="50"/>
    </row>
    <row r="840" spans="1:11">
      <c r="A840" s="38" t="s">
        <v>1978</v>
      </c>
      <c r="B840" s="38" t="s">
        <v>383</v>
      </c>
      <c r="C840" s="39"/>
      <c r="D840" s="38"/>
      <c r="E840" s="38" t="s">
        <v>1736</v>
      </c>
      <c r="F840" s="244"/>
      <c r="G840" s="245"/>
      <c r="H840" s="39"/>
      <c r="I840" s="39"/>
      <c r="J840" s="39"/>
      <c r="K840" s="39" t="s">
        <v>384</v>
      </c>
    </row>
    <row r="841" spans="1:11">
      <c r="A841" s="40"/>
      <c r="B841" s="40" t="s">
        <v>1845</v>
      </c>
      <c r="C841" s="41" t="s">
        <v>1713</v>
      </c>
      <c r="D841" s="40" t="s">
        <v>1623</v>
      </c>
      <c r="E841" s="40" t="s">
        <v>1681</v>
      </c>
      <c r="F841" s="246" t="s">
        <v>1745</v>
      </c>
      <c r="G841" s="246"/>
      <c r="H841" s="42" t="s">
        <v>1649</v>
      </c>
      <c r="I841" s="41" t="s">
        <v>1815</v>
      </c>
      <c r="J841" s="41" t="s">
        <v>1958</v>
      </c>
      <c r="K841" s="41" t="s">
        <v>1748</v>
      </c>
    </row>
    <row r="842" spans="1:11" ht="33.75">
      <c r="A842" s="43" t="s">
        <v>1981</v>
      </c>
      <c r="B842" s="43" t="s">
        <v>385</v>
      </c>
      <c r="C842" s="44" t="s">
        <v>386</v>
      </c>
      <c r="D842" s="43" t="s">
        <v>1674</v>
      </c>
      <c r="E842" s="43" t="s">
        <v>1629</v>
      </c>
      <c r="F842" s="243" t="s">
        <v>1935</v>
      </c>
      <c r="G842" s="243"/>
      <c r="H842" s="45" t="s">
        <v>1735</v>
      </c>
      <c r="I842" s="44">
        <v>1</v>
      </c>
      <c r="J842" s="44" t="s">
        <v>387</v>
      </c>
      <c r="K842" s="44" t="s">
        <v>387</v>
      </c>
    </row>
    <row r="843" spans="1:11" ht="22.5">
      <c r="A843" s="43" t="s">
        <v>2002</v>
      </c>
      <c r="B843" s="43"/>
      <c r="C843" s="44" t="s">
        <v>388</v>
      </c>
      <c r="D843" s="43" t="s">
        <v>1674</v>
      </c>
      <c r="E843" s="43" t="s">
        <v>389</v>
      </c>
      <c r="F843" s="243" t="s">
        <v>1935</v>
      </c>
      <c r="G843" s="243"/>
      <c r="H843" s="45" t="s">
        <v>1586</v>
      </c>
      <c r="I843" s="44" t="s">
        <v>123</v>
      </c>
      <c r="J843" s="44" t="s">
        <v>390</v>
      </c>
      <c r="K843" s="46">
        <v>29.51</v>
      </c>
    </row>
    <row r="844" spans="1:11" ht="22.5">
      <c r="A844" s="43" t="s">
        <v>2002</v>
      </c>
      <c r="B844" s="43"/>
      <c r="C844" s="44" t="s">
        <v>391</v>
      </c>
      <c r="D844" s="43" t="s">
        <v>1674</v>
      </c>
      <c r="E844" s="43" t="s">
        <v>392</v>
      </c>
      <c r="F844" s="243" t="s">
        <v>1935</v>
      </c>
      <c r="G844" s="243"/>
      <c r="H844" s="45" t="s">
        <v>1735</v>
      </c>
      <c r="I844" s="44" t="s">
        <v>393</v>
      </c>
      <c r="J844" s="44" t="s">
        <v>394</v>
      </c>
      <c r="K844" s="46">
        <v>6.73</v>
      </c>
    </row>
    <row r="845" spans="1:11" ht="33.75">
      <c r="A845" s="43" t="s">
        <v>2002</v>
      </c>
      <c r="B845" s="43"/>
      <c r="C845" s="44" t="s">
        <v>395</v>
      </c>
      <c r="D845" s="43" t="s">
        <v>1674</v>
      </c>
      <c r="E845" s="43" t="s">
        <v>396</v>
      </c>
      <c r="F845" s="243" t="s">
        <v>1935</v>
      </c>
      <c r="G845" s="243"/>
      <c r="H845" s="45" t="s">
        <v>1735</v>
      </c>
      <c r="I845" s="44" t="s">
        <v>1988</v>
      </c>
      <c r="J845" s="44" t="s">
        <v>397</v>
      </c>
      <c r="K845" s="46">
        <v>9.84</v>
      </c>
    </row>
    <row r="846" spans="1:11" ht="22.5">
      <c r="A846" s="43" t="s">
        <v>2002</v>
      </c>
      <c r="B846" s="43"/>
      <c r="C846" s="44" t="s">
        <v>398</v>
      </c>
      <c r="D846" s="43" t="s">
        <v>1674</v>
      </c>
      <c r="E846" s="43" t="s">
        <v>399</v>
      </c>
      <c r="F846" s="243" t="s">
        <v>1935</v>
      </c>
      <c r="G846" s="243"/>
      <c r="H846" s="45" t="s">
        <v>1735</v>
      </c>
      <c r="I846" s="44" t="s">
        <v>400</v>
      </c>
      <c r="J846" s="44" t="s">
        <v>401</v>
      </c>
      <c r="K846" s="46">
        <v>7.05</v>
      </c>
    </row>
    <row r="847" spans="1:11" ht="22.5">
      <c r="A847" s="43" t="s">
        <v>2002</v>
      </c>
      <c r="B847" s="43"/>
      <c r="C847" s="44" t="s">
        <v>402</v>
      </c>
      <c r="D847" s="43" t="s">
        <v>1674</v>
      </c>
      <c r="E847" s="43" t="s">
        <v>403</v>
      </c>
      <c r="F847" s="243" t="s">
        <v>1935</v>
      </c>
      <c r="G847" s="243"/>
      <c r="H847" s="45" t="s">
        <v>1586</v>
      </c>
      <c r="I847" s="44" t="s">
        <v>123</v>
      </c>
      <c r="J847" s="44" t="s">
        <v>404</v>
      </c>
      <c r="K847" s="46">
        <v>17.82</v>
      </c>
    </row>
    <row r="848" spans="1:11" ht="22.5">
      <c r="A848" s="43" t="s">
        <v>2002</v>
      </c>
      <c r="B848" s="43"/>
      <c r="C848" s="44" t="s">
        <v>405</v>
      </c>
      <c r="D848" s="43" t="s">
        <v>1674</v>
      </c>
      <c r="E848" s="43" t="s">
        <v>406</v>
      </c>
      <c r="F848" s="243" t="s">
        <v>1935</v>
      </c>
      <c r="G848" s="243"/>
      <c r="H848" s="45" t="s">
        <v>1586</v>
      </c>
      <c r="I848" s="44" t="s">
        <v>123</v>
      </c>
      <c r="J848" s="44" t="s">
        <v>407</v>
      </c>
      <c r="K848" s="46">
        <v>17.760000000000002</v>
      </c>
    </row>
    <row r="849" spans="1:11">
      <c r="A849" s="47"/>
      <c r="B849" s="47"/>
      <c r="C849" s="47"/>
      <c r="D849" s="47"/>
      <c r="E849" s="47"/>
      <c r="F849" s="44" t="s">
        <v>1989</v>
      </c>
      <c r="G849" s="44" t="s">
        <v>408</v>
      </c>
      <c r="H849" s="44" t="s">
        <v>1991</v>
      </c>
      <c r="I849" s="44" t="s">
        <v>1990</v>
      </c>
      <c r="J849" s="44" t="s">
        <v>1992</v>
      </c>
      <c r="K849" s="44" t="s">
        <v>408</v>
      </c>
    </row>
    <row r="850" spans="1:11">
      <c r="A850" s="47"/>
      <c r="B850" s="47"/>
      <c r="C850" s="47"/>
      <c r="D850" s="47"/>
      <c r="E850" s="47"/>
      <c r="F850" s="44" t="s">
        <v>1993</v>
      </c>
      <c r="G850" s="44" t="s">
        <v>409</v>
      </c>
      <c r="H850" s="242" t="s">
        <v>1995</v>
      </c>
      <c r="I850" s="242"/>
      <c r="J850" s="242" t="s">
        <v>410</v>
      </c>
      <c r="K850" s="242"/>
    </row>
    <row r="851" spans="1:11" ht="15.75" thickBot="1">
      <c r="A851" s="47"/>
      <c r="B851" s="47"/>
      <c r="C851" s="47"/>
      <c r="D851" s="47"/>
      <c r="E851" s="47"/>
      <c r="F851" s="44" t="s">
        <v>1997</v>
      </c>
      <c r="G851" s="44" t="s">
        <v>2054</v>
      </c>
      <c r="H851" s="247" t="s">
        <v>1998</v>
      </c>
      <c r="I851" s="247"/>
      <c r="J851" s="247" t="s">
        <v>411</v>
      </c>
      <c r="K851" s="247"/>
    </row>
    <row r="852" spans="1:11" ht="15.75" thickTop="1">
      <c r="A852" s="49"/>
      <c r="B852" s="49"/>
      <c r="C852" s="49"/>
      <c r="D852" s="49"/>
      <c r="E852" s="49"/>
      <c r="F852" s="50"/>
      <c r="G852" s="50"/>
      <c r="H852" s="50"/>
      <c r="I852" s="50"/>
      <c r="J852" s="50"/>
      <c r="K852" s="50"/>
    </row>
    <row r="853" spans="1:11">
      <c r="A853" s="40"/>
      <c r="B853" s="40" t="s">
        <v>1845</v>
      </c>
      <c r="C853" s="41" t="s">
        <v>1713</v>
      </c>
      <c r="D853" s="40" t="s">
        <v>1623</v>
      </c>
      <c r="E853" s="40" t="s">
        <v>1681</v>
      </c>
      <c r="F853" s="246" t="s">
        <v>1745</v>
      </c>
      <c r="G853" s="246"/>
      <c r="H853" s="42" t="s">
        <v>1649</v>
      </c>
      <c r="I853" s="41" t="s">
        <v>1815</v>
      </c>
      <c r="J853" s="41" t="s">
        <v>1958</v>
      </c>
      <c r="K853" s="41" t="s">
        <v>1748</v>
      </c>
    </row>
    <row r="854" spans="1:11" ht="22.5">
      <c r="A854" s="43" t="s">
        <v>1981</v>
      </c>
      <c r="B854" s="43" t="s">
        <v>412</v>
      </c>
      <c r="C854" s="44" t="s">
        <v>413</v>
      </c>
      <c r="D854" s="43" t="s">
        <v>1577</v>
      </c>
      <c r="E854" s="43" t="s">
        <v>1732</v>
      </c>
      <c r="F854" s="243" t="s">
        <v>1935</v>
      </c>
      <c r="G854" s="243"/>
      <c r="H854" s="45" t="s">
        <v>1701</v>
      </c>
      <c r="I854" s="44">
        <v>1</v>
      </c>
      <c r="J854" s="44" t="s">
        <v>414</v>
      </c>
      <c r="K854" s="44" t="s">
        <v>414</v>
      </c>
    </row>
    <row r="855" spans="1:11" ht="22.5">
      <c r="A855" s="43" t="s">
        <v>2002</v>
      </c>
      <c r="B855" s="43"/>
      <c r="C855" s="44" t="s">
        <v>2799</v>
      </c>
      <c r="D855" s="43" t="s">
        <v>1674</v>
      </c>
      <c r="E855" s="43" t="s">
        <v>2800</v>
      </c>
      <c r="F855" s="243" t="s">
        <v>1670</v>
      </c>
      <c r="G855" s="243"/>
      <c r="H855" s="45" t="s">
        <v>1644</v>
      </c>
      <c r="I855" s="44" t="s">
        <v>2528</v>
      </c>
      <c r="J855" s="44" t="s">
        <v>2802</v>
      </c>
      <c r="K855" s="46">
        <v>1.49</v>
      </c>
    </row>
    <row r="856" spans="1:11" ht="33.75">
      <c r="A856" s="43" t="s">
        <v>2002</v>
      </c>
      <c r="B856" s="43"/>
      <c r="C856" s="44" t="s">
        <v>415</v>
      </c>
      <c r="D856" s="43" t="s">
        <v>1674</v>
      </c>
      <c r="E856" s="43" t="s">
        <v>416</v>
      </c>
      <c r="F856" s="243" t="s">
        <v>1935</v>
      </c>
      <c r="G856" s="243"/>
      <c r="H856" s="45" t="s">
        <v>1735</v>
      </c>
      <c r="I856" s="44" t="s">
        <v>1988</v>
      </c>
      <c r="J856" s="44" t="s">
        <v>417</v>
      </c>
      <c r="K856" s="46">
        <v>269.04000000000002</v>
      </c>
    </row>
    <row r="857" spans="1:11" ht="22.5">
      <c r="A857" s="43" t="s">
        <v>2002</v>
      </c>
      <c r="B857" s="43"/>
      <c r="C857" s="44" t="s">
        <v>2088</v>
      </c>
      <c r="D857" s="43" t="s">
        <v>1674</v>
      </c>
      <c r="E857" s="43" t="s">
        <v>2089</v>
      </c>
      <c r="F857" s="243" t="s">
        <v>1670</v>
      </c>
      <c r="G857" s="243"/>
      <c r="H857" s="45" t="s">
        <v>1582</v>
      </c>
      <c r="I857" s="44" t="s">
        <v>418</v>
      </c>
      <c r="J857" s="44" t="s">
        <v>2091</v>
      </c>
      <c r="K857" s="46">
        <v>30.08</v>
      </c>
    </row>
    <row r="858" spans="1:11" ht="22.5">
      <c r="A858" s="43" t="s">
        <v>2002</v>
      </c>
      <c r="B858" s="43"/>
      <c r="C858" s="44" t="s">
        <v>2053</v>
      </c>
      <c r="D858" s="43" t="s">
        <v>1674</v>
      </c>
      <c r="E858" s="43" t="s">
        <v>1727</v>
      </c>
      <c r="F858" s="243" t="s">
        <v>1670</v>
      </c>
      <c r="G858" s="243"/>
      <c r="H858" s="45" t="s">
        <v>1582</v>
      </c>
      <c r="I858" s="44" t="s">
        <v>418</v>
      </c>
      <c r="J858" s="44" t="s">
        <v>2055</v>
      </c>
      <c r="K858" s="46">
        <v>24.4</v>
      </c>
    </row>
    <row r="859" spans="1:11" ht="33.75">
      <c r="A859" s="43" t="s">
        <v>1985</v>
      </c>
      <c r="B859" s="43"/>
      <c r="C859" s="44" t="s">
        <v>419</v>
      </c>
      <c r="D859" s="43" t="s">
        <v>1674</v>
      </c>
      <c r="E859" s="43" t="s">
        <v>420</v>
      </c>
      <c r="F859" s="243" t="s">
        <v>1910</v>
      </c>
      <c r="G859" s="243"/>
      <c r="H859" s="45" t="s">
        <v>1643</v>
      </c>
      <c r="I859" s="44" t="s">
        <v>421</v>
      </c>
      <c r="J859" s="44" t="s">
        <v>422</v>
      </c>
      <c r="K859" s="46">
        <v>185.37</v>
      </c>
    </row>
    <row r="860" spans="1:11" ht="33.75">
      <c r="A860" s="43" t="s">
        <v>1985</v>
      </c>
      <c r="B860" s="43"/>
      <c r="C860" s="44" t="s">
        <v>423</v>
      </c>
      <c r="D860" s="43" t="s">
        <v>1674</v>
      </c>
      <c r="E860" s="43" t="s">
        <v>424</v>
      </c>
      <c r="F860" s="243" t="s">
        <v>1910</v>
      </c>
      <c r="G860" s="243"/>
      <c r="H860" s="45" t="s">
        <v>1735</v>
      </c>
      <c r="I860" s="44" t="s">
        <v>1988</v>
      </c>
      <c r="J860" s="44" t="s">
        <v>425</v>
      </c>
      <c r="K860" s="46">
        <v>129.57</v>
      </c>
    </row>
    <row r="861" spans="1:11">
      <c r="A861" s="47"/>
      <c r="B861" s="47"/>
      <c r="C861" s="47"/>
      <c r="D861" s="47"/>
      <c r="E861" s="47"/>
      <c r="F861" s="44" t="s">
        <v>1989</v>
      </c>
      <c r="G861" s="44" t="s">
        <v>426</v>
      </c>
      <c r="H861" s="44" t="s">
        <v>1991</v>
      </c>
      <c r="I861" s="44" t="s">
        <v>1990</v>
      </c>
      <c r="J861" s="44" t="s">
        <v>1992</v>
      </c>
      <c r="K861" s="44" t="s">
        <v>426</v>
      </c>
    </row>
    <row r="862" spans="1:11">
      <c r="A862" s="47"/>
      <c r="B862" s="47"/>
      <c r="C862" s="47"/>
      <c r="D862" s="47"/>
      <c r="E862" s="47"/>
      <c r="F862" s="44" t="s">
        <v>1993</v>
      </c>
      <c r="G862" s="44" t="s">
        <v>427</v>
      </c>
      <c r="H862" s="242" t="s">
        <v>1995</v>
      </c>
      <c r="I862" s="242"/>
      <c r="J862" s="242" t="s">
        <v>428</v>
      </c>
      <c r="K862" s="242"/>
    </row>
    <row r="863" spans="1:11" ht="15.75" thickBot="1">
      <c r="A863" s="47"/>
      <c r="B863" s="47"/>
      <c r="C863" s="47"/>
      <c r="D863" s="47"/>
      <c r="E863" s="47"/>
      <c r="F863" s="44" t="s">
        <v>1997</v>
      </c>
      <c r="G863" s="44" t="s">
        <v>1988</v>
      </c>
      <c r="H863" s="247" t="s">
        <v>1998</v>
      </c>
      <c r="I863" s="247"/>
      <c r="J863" s="247" t="s">
        <v>428</v>
      </c>
      <c r="K863" s="247"/>
    </row>
    <row r="864" spans="1:11" ht="15.75" thickTop="1">
      <c r="A864" s="49"/>
      <c r="B864" s="49"/>
      <c r="C864" s="49"/>
      <c r="D864" s="49"/>
      <c r="E864" s="49"/>
      <c r="F864" s="50"/>
      <c r="G864" s="50"/>
      <c r="H864" s="50"/>
      <c r="I864" s="50"/>
      <c r="J864" s="50"/>
      <c r="K864" s="50"/>
    </row>
    <row r="865" spans="1:11">
      <c r="A865" s="40"/>
      <c r="B865" s="40" t="s">
        <v>1845</v>
      </c>
      <c r="C865" s="41" t="s">
        <v>1713</v>
      </c>
      <c r="D865" s="40" t="s">
        <v>1623</v>
      </c>
      <c r="E865" s="40" t="s">
        <v>1681</v>
      </c>
      <c r="F865" s="246" t="s">
        <v>1745</v>
      </c>
      <c r="G865" s="246"/>
      <c r="H865" s="42" t="s">
        <v>1649</v>
      </c>
      <c r="I865" s="41" t="s">
        <v>1815</v>
      </c>
      <c r="J865" s="41" t="s">
        <v>1958</v>
      </c>
      <c r="K865" s="41" t="s">
        <v>1748</v>
      </c>
    </row>
    <row r="866" spans="1:11" ht="22.5">
      <c r="A866" s="43" t="s">
        <v>1981</v>
      </c>
      <c r="B866" s="43" t="s">
        <v>429</v>
      </c>
      <c r="C866" s="44" t="s">
        <v>430</v>
      </c>
      <c r="D866" s="43" t="s">
        <v>1577</v>
      </c>
      <c r="E866" s="43" t="s">
        <v>1874</v>
      </c>
      <c r="F866" s="243" t="s">
        <v>1935</v>
      </c>
      <c r="G866" s="243"/>
      <c r="H866" s="45" t="s">
        <v>1735</v>
      </c>
      <c r="I866" s="44">
        <v>1</v>
      </c>
      <c r="J866" s="44" t="s">
        <v>431</v>
      </c>
      <c r="K866" s="44" t="s">
        <v>431</v>
      </c>
    </row>
    <row r="867" spans="1:11" ht="22.5">
      <c r="A867" s="43" t="s">
        <v>2002</v>
      </c>
      <c r="B867" s="43"/>
      <c r="C867" s="44" t="s">
        <v>432</v>
      </c>
      <c r="D867" s="43" t="s">
        <v>1674</v>
      </c>
      <c r="E867" s="43" t="s">
        <v>433</v>
      </c>
      <c r="F867" s="243" t="s">
        <v>1935</v>
      </c>
      <c r="G867" s="243"/>
      <c r="H867" s="45" t="s">
        <v>1735</v>
      </c>
      <c r="I867" s="44" t="s">
        <v>1988</v>
      </c>
      <c r="J867" s="44" t="s">
        <v>434</v>
      </c>
      <c r="K867" s="46">
        <v>5.98</v>
      </c>
    </row>
    <row r="868" spans="1:11" ht="33.75">
      <c r="A868" s="43" t="s">
        <v>2002</v>
      </c>
      <c r="B868" s="43"/>
      <c r="C868" s="44" t="s">
        <v>435</v>
      </c>
      <c r="D868" s="43" t="s">
        <v>1674</v>
      </c>
      <c r="E868" s="43" t="s">
        <v>436</v>
      </c>
      <c r="F868" s="243" t="s">
        <v>1935</v>
      </c>
      <c r="G868" s="243"/>
      <c r="H868" s="45" t="s">
        <v>1735</v>
      </c>
      <c r="I868" s="44" t="s">
        <v>1988</v>
      </c>
      <c r="J868" s="44" t="s">
        <v>437</v>
      </c>
      <c r="K868" s="46">
        <v>188.83</v>
      </c>
    </row>
    <row r="869" spans="1:11" ht="22.5">
      <c r="A869" s="43" t="s">
        <v>2002</v>
      </c>
      <c r="B869" s="43"/>
      <c r="C869" s="44" t="s">
        <v>2799</v>
      </c>
      <c r="D869" s="43" t="s">
        <v>1674</v>
      </c>
      <c r="E869" s="43" t="s">
        <v>2800</v>
      </c>
      <c r="F869" s="243" t="s">
        <v>1670</v>
      </c>
      <c r="G869" s="243"/>
      <c r="H869" s="45" t="s">
        <v>1644</v>
      </c>
      <c r="I869" s="44" t="s">
        <v>2528</v>
      </c>
      <c r="J869" s="44" t="s">
        <v>2802</v>
      </c>
      <c r="K869" s="46">
        <v>1.49</v>
      </c>
    </row>
    <row r="870" spans="1:11" ht="22.5">
      <c r="A870" s="43" t="s">
        <v>2002</v>
      </c>
      <c r="B870" s="43"/>
      <c r="C870" s="44" t="s">
        <v>2053</v>
      </c>
      <c r="D870" s="43" t="s">
        <v>1674</v>
      </c>
      <c r="E870" s="43" t="s">
        <v>1727</v>
      </c>
      <c r="F870" s="243" t="s">
        <v>1670</v>
      </c>
      <c r="G870" s="243"/>
      <c r="H870" s="45" t="s">
        <v>1582</v>
      </c>
      <c r="I870" s="44" t="s">
        <v>438</v>
      </c>
      <c r="J870" s="44" t="s">
        <v>2055</v>
      </c>
      <c r="K870" s="46">
        <v>10.38</v>
      </c>
    </row>
    <row r="871" spans="1:11" ht="22.5">
      <c r="A871" s="43" t="s">
        <v>2002</v>
      </c>
      <c r="B871" s="43"/>
      <c r="C871" s="44" t="s">
        <v>2088</v>
      </c>
      <c r="D871" s="43" t="s">
        <v>1674</v>
      </c>
      <c r="E871" s="43" t="s">
        <v>2089</v>
      </c>
      <c r="F871" s="243" t="s">
        <v>1670</v>
      </c>
      <c r="G871" s="243"/>
      <c r="H871" s="45" t="s">
        <v>1582</v>
      </c>
      <c r="I871" s="44" t="s">
        <v>438</v>
      </c>
      <c r="J871" s="44" t="s">
        <v>2091</v>
      </c>
      <c r="K871" s="46">
        <v>12.8</v>
      </c>
    </row>
    <row r="872" spans="1:11" ht="22.5">
      <c r="A872" s="43" t="s">
        <v>2002</v>
      </c>
      <c r="B872" s="43"/>
      <c r="C872" s="44" t="s">
        <v>439</v>
      </c>
      <c r="D872" s="43" t="s">
        <v>1674</v>
      </c>
      <c r="E872" s="43" t="s">
        <v>440</v>
      </c>
      <c r="F872" s="243" t="s">
        <v>1935</v>
      </c>
      <c r="G872" s="243"/>
      <c r="H872" s="45" t="s">
        <v>1735</v>
      </c>
      <c r="I872" s="44" t="s">
        <v>1988</v>
      </c>
      <c r="J872" s="44" t="s">
        <v>441</v>
      </c>
      <c r="K872" s="46">
        <v>82.97</v>
      </c>
    </row>
    <row r="873" spans="1:11" ht="33.75">
      <c r="A873" s="43" t="s">
        <v>1985</v>
      </c>
      <c r="B873" s="43"/>
      <c r="C873" s="44" t="s">
        <v>419</v>
      </c>
      <c r="D873" s="43" t="s">
        <v>1674</v>
      </c>
      <c r="E873" s="43" t="s">
        <v>420</v>
      </c>
      <c r="F873" s="243" t="s">
        <v>1910</v>
      </c>
      <c r="G873" s="243"/>
      <c r="H873" s="45" t="s">
        <v>1643</v>
      </c>
      <c r="I873" s="44" t="s">
        <v>442</v>
      </c>
      <c r="J873" s="44" t="s">
        <v>422</v>
      </c>
      <c r="K873" s="46">
        <v>326.25</v>
      </c>
    </row>
    <row r="874" spans="1:11">
      <c r="A874" s="47"/>
      <c r="B874" s="47"/>
      <c r="C874" s="47"/>
      <c r="D874" s="47"/>
      <c r="E874" s="47"/>
      <c r="F874" s="44" t="s">
        <v>1989</v>
      </c>
      <c r="G874" s="44" t="s">
        <v>443</v>
      </c>
      <c r="H874" s="44" t="s">
        <v>1991</v>
      </c>
      <c r="I874" s="44" t="s">
        <v>1990</v>
      </c>
      <c r="J874" s="44" t="s">
        <v>1992</v>
      </c>
      <c r="K874" s="44" t="s">
        <v>443</v>
      </c>
    </row>
    <row r="875" spans="1:11">
      <c r="A875" s="47"/>
      <c r="B875" s="47"/>
      <c r="C875" s="47"/>
      <c r="D875" s="47"/>
      <c r="E875" s="47"/>
      <c r="F875" s="44" t="s">
        <v>1993</v>
      </c>
      <c r="G875" s="44" t="s">
        <v>444</v>
      </c>
      <c r="H875" s="242" t="s">
        <v>1995</v>
      </c>
      <c r="I875" s="242"/>
      <c r="J875" s="242" t="s">
        <v>445</v>
      </c>
      <c r="K875" s="242"/>
    </row>
    <row r="876" spans="1:11" ht="15.75" thickBot="1">
      <c r="A876" s="47"/>
      <c r="B876" s="47"/>
      <c r="C876" s="47"/>
      <c r="D876" s="47"/>
      <c r="E876" s="47"/>
      <c r="F876" s="44" t="s">
        <v>1997</v>
      </c>
      <c r="G876" s="44" t="s">
        <v>1988</v>
      </c>
      <c r="H876" s="247" t="s">
        <v>1998</v>
      </c>
      <c r="I876" s="247"/>
      <c r="J876" s="247" t="s">
        <v>445</v>
      </c>
      <c r="K876" s="247"/>
    </row>
    <row r="877" spans="1:11" ht="15.75" thickTop="1">
      <c r="A877" s="49"/>
      <c r="B877" s="49"/>
      <c r="C877" s="49"/>
      <c r="D877" s="49"/>
      <c r="E877" s="49"/>
      <c r="F877" s="50"/>
      <c r="G877" s="50"/>
      <c r="H877" s="50"/>
      <c r="I877" s="50"/>
      <c r="J877" s="50"/>
      <c r="K877" s="50"/>
    </row>
    <row r="878" spans="1:11">
      <c r="A878" s="40"/>
      <c r="B878" s="40" t="s">
        <v>1845</v>
      </c>
      <c r="C878" s="41" t="s">
        <v>1713</v>
      </c>
      <c r="D878" s="40" t="s">
        <v>1623</v>
      </c>
      <c r="E878" s="40" t="s">
        <v>1681</v>
      </c>
      <c r="F878" s="246" t="s">
        <v>1745</v>
      </c>
      <c r="G878" s="246"/>
      <c r="H878" s="42" t="s">
        <v>1649</v>
      </c>
      <c r="I878" s="41" t="s">
        <v>1815</v>
      </c>
      <c r="J878" s="41" t="s">
        <v>1958</v>
      </c>
      <c r="K878" s="41" t="s">
        <v>1748</v>
      </c>
    </row>
    <row r="879" spans="1:11" ht="22.5">
      <c r="A879" s="43" t="s">
        <v>1981</v>
      </c>
      <c r="B879" s="43" t="s">
        <v>446</v>
      </c>
      <c r="C879" s="44" t="s">
        <v>447</v>
      </c>
      <c r="D879" s="43" t="s">
        <v>1674</v>
      </c>
      <c r="E879" s="43" t="s">
        <v>1900</v>
      </c>
      <c r="F879" s="243" t="s">
        <v>1935</v>
      </c>
      <c r="G879" s="243"/>
      <c r="H879" s="45" t="s">
        <v>1586</v>
      </c>
      <c r="I879" s="44">
        <v>1</v>
      </c>
      <c r="J879" s="44" t="s">
        <v>448</v>
      </c>
      <c r="K879" s="44" t="s">
        <v>448</v>
      </c>
    </row>
    <row r="880" spans="1:11" ht="22.5">
      <c r="A880" s="43" t="s">
        <v>2002</v>
      </c>
      <c r="B880" s="43"/>
      <c r="C880" s="44" t="s">
        <v>2188</v>
      </c>
      <c r="D880" s="43" t="s">
        <v>1674</v>
      </c>
      <c r="E880" s="43" t="s">
        <v>2189</v>
      </c>
      <c r="F880" s="243" t="s">
        <v>1670</v>
      </c>
      <c r="G880" s="243"/>
      <c r="H880" s="45" t="s">
        <v>1582</v>
      </c>
      <c r="I880" s="44" t="s">
        <v>449</v>
      </c>
      <c r="J880" s="44" t="s">
        <v>2190</v>
      </c>
      <c r="K880" s="46">
        <v>1.08</v>
      </c>
    </row>
    <row r="881" spans="1:11" ht="22.5">
      <c r="A881" s="43" t="s">
        <v>2002</v>
      </c>
      <c r="B881" s="43"/>
      <c r="C881" s="44" t="s">
        <v>2184</v>
      </c>
      <c r="D881" s="43" t="s">
        <v>1674</v>
      </c>
      <c r="E881" s="43" t="s">
        <v>2185</v>
      </c>
      <c r="F881" s="243" t="s">
        <v>1670</v>
      </c>
      <c r="G881" s="243"/>
      <c r="H881" s="45" t="s">
        <v>1582</v>
      </c>
      <c r="I881" s="44" t="s">
        <v>450</v>
      </c>
      <c r="J881" s="44" t="s">
        <v>2187</v>
      </c>
      <c r="K881" s="46">
        <v>8.89</v>
      </c>
    </row>
    <row r="882" spans="1:11" ht="22.5">
      <c r="A882" s="43" t="s">
        <v>2002</v>
      </c>
      <c r="B882" s="43"/>
      <c r="C882" s="44" t="s">
        <v>451</v>
      </c>
      <c r="D882" s="43" t="s">
        <v>1674</v>
      </c>
      <c r="E882" s="43" t="s">
        <v>452</v>
      </c>
      <c r="F882" s="243" t="s">
        <v>453</v>
      </c>
      <c r="G882" s="243"/>
      <c r="H882" s="45" t="s">
        <v>454</v>
      </c>
      <c r="I882" s="44" t="s">
        <v>455</v>
      </c>
      <c r="J882" s="44" t="s">
        <v>456</v>
      </c>
      <c r="K882" s="46">
        <v>4.05</v>
      </c>
    </row>
    <row r="883" spans="1:11" ht="22.5">
      <c r="A883" s="43" t="s">
        <v>2002</v>
      </c>
      <c r="B883" s="43"/>
      <c r="C883" s="44" t="s">
        <v>457</v>
      </c>
      <c r="D883" s="43" t="s">
        <v>1674</v>
      </c>
      <c r="E883" s="43" t="s">
        <v>458</v>
      </c>
      <c r="F883" s="243" t="s">
        <v>453</v>
      </c>
      <c r="G883" s="243"/>
      <c r="H883" s="45" t="s">
        <v>459</v>
      </c>
      <c r="I883" s="44" t="s">
        <v>460</v>
      </c>
      <c r="J883" s="44" t="s">
        <v>2092</v>
      </c>
      <c r="K883" s="46">
        <v>8.56</v>
      </c>
    </row>
    <row r="884" spans="1:11">
      <c r="A884" s="47"/>
      <c r="B884" s="47"/>
      <c r="C884" s="47"/>
      <c r="D884" s="47"/>
      <c r="E884" s="47"/>
      <c r="F884" s="44" t="s">
        <v>1989</v>
      </c>
      <c r="G884" s="44" t="s">
        <v>461</v>
      </c>
      <c r="H884" s="44" t="s">
        <v>1991</v>
      </c>
      <c r="I884" s="44" t="s">
        <v>1990</v>
      </c>
      <c r="J884" s="44" t="s">
        <v>1992</v>
      </c>
      <c r="K884" s="44" t="s">
        <v>461</v>
      </c>
    </row>
    <row r="885" spans="1:11">
      <c r="A885" s="47"/>
      <c r="B885" s="47"/>
      <c r="C885" s="47"/>
      <c r="D885" s="47"/>
      <c r="E885" s="47"/>
      <c r="F885" s="44" t="s">
        <v>1993</v>
      </c>
      <c r="G885" s="44" t="s">
        <v>462</v>
      </c>
      <c r="H885" s="242" t="s">
        <v>1995</v>
      </c>
      <c r="I885" s="242"/>
      <c r="J885" s="242" t="s">
        <v>463</v>
      </c>
      <c r="K885" s="242"/>
    </row>
    <row r="886" spans="1:11" ht="15.75" thickBot="1">
      <c r="A886" s="47"/>
      <c r="B886" s="47"/>
      <c r="C886" s="47"/>
      <c r="D886" s="47"/>
      <c r="E886" s="47"/>
      <c r="F886" s="44" t="s">
        <v>1997</v>
      </c>
      <c r="G886" s="44" t="s">
        <v>2179</v>
      </c>
      <c r="H886" s="247" t="s">
        <v>1998</v>
      </c>
      <c r="I886" s="247"/>
      <c r="J886" s="247" t="s">
        <v>464</v>
      </c>
      <c r="K886" s="247"/>
    </row>
    <row r="887" spans="1:11" ht="15.75" thickTop="1">
      <c r="A887" s="49"/>
      <c r="B887" s="49"/>
      <c r="C887" s="49"/>
      <c r="D887" s="49"/>
      <c r="E887" s="49"/>
      <c r="F887" s="50"/>
      <c r="G887" s="50"/>
      <c r="H887" s="50"/>
      <c r="I887" s="50"/>
      <c r="J887" s="50"/>
      <c r="K887" s="50"/>
    </row>
    <row r="888" spans="1:11">
      <c r="A888" s="40"/>
      <c r="B888" s="40" t="s">
        <v>1845</v>
      </c>
      <c r="C888" s="41" t="s">
        <v>1713</v>
      </c>
      <c r="D888" s="40" t="s">
        <v>1623</v>
      </c>
      <c r="E888" s="40" t="s">
        <v>1681</v>
      </c>
      <c r="F888" s="246" t="s">
        <v>1745</v>
      </c>
      <c r="G888" s="246"/>
      <c r="H888" s="42" t="s">
        <v>1649</v>
      </c>
      <c r="I888" s="41" t="s">
        <v>1815</v>
      </c>
      <c r="J888" s="41" t="s">
        <v>1958</v>
      </c>
      <c r="K888" s="41" t="s">
        <v>1748</v>
      </c>
    </row>
    <row r="889" spans="1:11" ht="45">
      <c r="A889" s="43" t="s">
        <v>1981</v>
      </c>
      <c r="B889" s="43" t="s">
        <v>465</v>
      </c>
      <c r="C889" s="44" t="s">
        <v>466</v>
      </c>
      <c r="D889" s="43" t="s">
        <v>1674</v>
      </c>
      <c r="E889" s="43" t="s">
        <v>1722</v>
      </c>
      <c r="F889" s="243" t="s">
        <v>1935</v>
      </c>
      <c r="G889" s="243"/>
      <c r="H889" s="45" t="s">
        <v>1586</v>
      </c>
      <c r="I889" s="44">
        <v>1</v>
      </c>
      <c r="J889" s="44" t="s">
        <v>467</v>
      </c>
      <c r="K889" s="44" t="s">
        <v>467</v>
      </c>
    </row>
    <row r="890" spans="1:11" ht="22.5">
      <c r="A890" s="43" t="s">
        <v>2002</v>
      </c>
      <c r="B890" s="43"/>
      <c r="C890" s="44" t="s">
        <v>468</v>
      </c>
      <c r="D890" s="43" t="s">
        <v>1674</v>
      </c>
      <c r="E890" s="43" t="s">
        <v>469</v>
      </c>
      <c r="F890" s="243" t="s">
        <v>1935</v>
      </c>
      <c r="G890" s="243"/>
      <c r="H890" s="45" t="s">
        <v>1586</v>
      </c>
      <c r="I890" s="44" t="s">
        <v>1988</v>
      </c>
      <c r="J890" s="44" t="s">
        <v>470</v>
      </c>
      <c r="K890" s="46">
        <v>17.73</v>
      </c>
    </row>
    <row r="891" spans="1:11" ht="33.75">
      <c r="A891" s="43" t="s">
        <v>2002</v>
      </c>
      <c r="B891" s="43"/>
      <c r="C891" s="44" t="s">
        <v>471</v>
      </c>
      <c r="D891" s="43" t="s">
        <v>1674</v>
      </c>
      <c r="E891" s="43" t="s">
        <v>472</v>
      </c>
      <c r="F891" s="243" t="s">
        <v>1935</v>
      </c>
      <c r="G891" s="243"/>
      <c r="H891" s="45" t="s">
        <v>1735</v>
      </c>
      <c r="I891" s="44" t="s">
        <v>473</v>
      </c>
      <c r="J891" s="44" t="s">
        <v>2537</v>
      </c>
      <c r="K891" s="46">
        <v>9.75</v>
      </c>
    </row>
    <row r="892" spans="1:11" ht="33.75">
      <c r="A892" s="43" t="s">
        <v>2002</v>
      </c>
      <c r="B892" s="43"/>
      <c r="C892" s="44" t="s">
        <v>474</v>
      </c>
      <c r="D892" s="43" t="s">
        <v>1674</v>
      </c>
      <c r="E892" s="43" t="s">
        <v>475</v>
      </c>
      <c r="F892" s="243" t="s">
        <v>1935</v>
      </c>
      <c r="G892" s="243"/>
      <c r="H892" s="45" t="s">
        <v>1735</v>
      </c>
      <c r="I892" s="44" t="s">
        <v>2747</v>
      </c>
      <c r="J892" s="44" t="s">
        <v>476</v>
      </c>
      <c r="K892" s="46">
        <v>0.86</v>
      </c>
    </row>
    <row r="893" spans="1:11" ht="22.5">
      <c r="A893" s="43" t="s">
        <v>2002</v>
      </c>
      <c r="B893" s="43"/>
      <c r="C893" s="44" t="s">
        <v>477</v>
      </c>
      <c r="D893" s="43" t="s">
        <v>1674</v>
      </c>
      <c r="E893" s="43" t="s">
        <v>478</v>
      </c>
      <c r="F893" s="243" t="s">
        <v>1935</v>
      </c>
      <c r="G893" s="243"/>
      <c r="H893" s="45" t="s">
        <v>1735</v>
      </c>
      <c r="I893" s="44" t="s">
        <v>479</v>
      </c>
      <c r="J893" s="44" t="s">
        <v>480</v>
      </c>
      <c r="K893" s="46">
        <v>3.82</v>
      </c>
    </row>
    <row r="894" spans="1:11" ht="22.5">
      <c r="A894" s="43" t="s">
        <v>2002</v>
      </c>
      <c r="B894" s="43"/>
      <c r="C894" s="44" t="s">
        <v>481</v>
      </c>
      <c r="D894" s="43" t="s">
        <v>1674</v>
      </c>
      <c r="E894" s="43" t="s">
        <v>482</v>
      </c>
      <c r="F894" s="243" t="s">
        <v>1935</v>
      </c>
      <c r="G894" s="243"/>
      <c r="H894" s="45" t="s">
        <v>1735</v>
      </c>
      <c r="I894" s="44" t="s">
        <v>483</v>
      </c>
      <c r="J894" s="44" t="s">
        <v>484</v>
      </c>
      <c r="K894" s="46">
        <v>0.12</v>
      </c>
    </row>
    <row r="895" spans="1:11" ht="33.75">
      <c r="A895" s="43" t="s">
        <v>2002</v>
      </c>
      <c r="B895" s="43"/>
      <c r="C895" s="44" t="s">
        <v>485</v>
      </c>
      <c r="D895" s="43" t="s">
        <v>1674</v>
      </c>
      <c r="E895" s="43" t="s">
        <v>486</v>
      </c>
      <c r="F895" s="243" t="s">
        <v>1935</v>
      </c>
      <c r="G895" s="243"/>
      <c r="H895" s="45" t="s">
        <v>1586</v>
      </c>
      <c r="I895" s="44" t="s">
        <v>487</v>
      </c>
      <c r="J895" s="44" t="s">
        <v>488</v>
      </c>
      <c r="K895" s="46">
        <v>0.13</v>
      </c>
    </row>
    <row r="896" spans="1:11" ht="22.5">
      <c r="A896" s="43" t="s">
        <v>2002</v>
      </c>
      <c r="B896" s="43"/>
      <c r="C896" s="44" t="s">
        <v>489</v>
      </c>
      <c r="D896" s="43" t="s">
        <v>1674</v>
      </c>
      <c r="E896" s="43" t="s">
        <v>490</v>
      </c>
      <c r="F896" s="243" t="s">
        <v>1935</v>
      </c>
      <c r="G896" s="243"/>
      <c r="H896" s="45" t="s">
        <v>1735</v>
      </c>
      <c r="I896" s="44" t="s">
        <v>479</v>
      </c>
      <c r="J896" s="44" t="s">
        <v>491</v>
      </c>
      <c r="K896" s="46">
        <v>0.57999999999999996</v>
      </c>
    </row>
    <row r="897" spans="1:11" ht="33.75">
      <c r="A897" s="43" t="s">
        <v>2002</v>
      </c>
      <c r="B897" s="43"/>
      <c r="C897" s="44" t="s">
        <v>492</v>
      </c>
      <c r="D897" s="43" t="s">
        <v>1674</v>
      </c>
      <c r="E897" s="43" t="s">
        <v>493</v>
      </c>
      <c r="F897" s="243" t="s">
        <v>1935</v>
      </c>
      <c r="G897" s="243"/>
      <c r="H897" s="45" t="s">
        <v>1735</v>
      </c>
      <c r="I897" s="44" t="s">
        <v>494</v>
      </c>
      <c r="J897" s="44" t="s">
        <v>495</v>
      </c>
      <c r="K897" s="46">
        <v>10.98</v>
      </c>
    </row>
    <row r="898" spans="1:11" ht="33.75">
      <c r="A898" s="43" t="s">
        <v>2002</v>
      </c>
      <c r="B898" s="43"/>
      <c r="C898" s="44" t="s">
        <v>496</v>
      </c>
      <c r="D898" s="43" t="s">
        <v>1674</v>
      </c>
      <c r="E898" s="43" t="s">
        <v>497</v>
      </c>
      <c r="F898" s="243" t="s">
        <v>1935</v>
      </c>
      <c r="G898" s="243"/>
      <c r="H898" s="45" t="s">
        <v>1735</v>
      </c>
      <c r="I898" s="44" t="s">
        <v>498</v>
      </c>
      <c r="J898" s="44" t="s">
        <v>499</v>
      </c>
      <c r="K898" s="46">
        <v>7.71</v>
      </c>
    </row>
    <row r="899" spans="1:11" ht="33.75">
      <c r="A899" s="43" t="s">
        <v>2002</v>
      </c>
      <c r="B899" s="43"/>
      <c r="C899" s="44" t="s">
        <v>500</v>
      </c>
      <c r="D899" s="43" t="s">
        <v>1674</v>
      </c>
      <c r="E899" s="43" t="s">
        <v>501</v>
      </c>
      <c r="F899" s="243" t="s">
        <v>1935</v>
      </c>
      <c r="G899" s="243"/>
      <c r="H899" s="45" t="s">
        <v>1735</v>
      </c>
      <c r="I899" s="44" t="s">
        <v>502</v>
      </c>
      <c r="J899" s="44" t="s">
        <v>503</v>
      </c>
      <c r="K899" s="46">
        <v>0.12</v>
      </c>
    </row>
    <row r="900" spans="1:11" ht="22.5">
      <c r="A900" s="43" t="s">
        <v>2002</v>
      </c>
      <c r="B900" s="43"/>
      <c r="C900" s="44" t="s">
        <v>504</v>
      </c>
      <c r="D900" s="43" t="s">
        <v>1674</v>
      </c>
      <c r="E900" s="43" t="s">
        <v>505</v>
      </c>
      <c r="F900" s="243" t="s">
        <v>1935</v>
      </c>
      <c r="G900" s="243"/>
      <c r="H900" s="45" t="s">
        <v>1586</v>
      </c>
      <c r="I900" s="44" t="s">
        <v>506</v>
      </c>
      <c r="J900" s="44" t="s">
        <v>507</v>
      </c>
      <c r="K900" s="46">
        <v>1.41</v>
      </c>
    </row>
    <row r="901" spans="1:11" ht="22.5">
      <c r="A901" s="43" t="s">
        <v>2002</v>
      </c>
      <c r="B901" s="43"/>
      <c r="C901" s="44" t="s">
        <v>508</v>
      </c>
      <c r="D901" s="43" t="s">
        <v>1674</v>
      </c>
      <c r="E901" s="43" t="s">
        <v>509</v>
      </c>
      <c r="F901" s="243" t="s">
        <v>1935</v>
      </c>
      <c r="G901" s="243"/>
      <c r="H901" s="45" t="s">
        <v>1586</v>
      </c>
      <c r="I901" s="44" t="s">
        <v>506</v>
      </c>
      <c r="J901" s="44" t="s">
        <v>2093</v>
      </c>
      <c r="K901" s="46">
        <v>0.96</v>
      </c>
    </row>
    <row r="902" spans="1:11">
      <c r="A902" s="47"/>
      <c r="B902" s="47"/>
      <c r="C902" s="47"/>
      <c r="D902" s="47"/>
      <c r="E902" s="47"/>
      <c r="F902" s="44" t="s">
        <v>1989</v>
      </c>
      <c r="G902" s="44" t="s">
        <v>510</v>
      </c>
      <c r="H902" s="44" t="s">
        <v>1991</v>
      </c>
      <c r="I902" s="44" t="s">
        <v>1990</v>
      </c>
      <c r="J902" s="44" t="s">
        <v>1992</v>
      </c>
      <c r="K902" s="44" t="s">
        <v>510</v>
      </c>
    </row>
    <row r="903" spans="1:11">
      <c r="A903" s="47"/>
      <c r="B903" s="47"/>
      <c r="C903" s="47"/>
      <c r="D903" s="47"/>
      <c r="E903" s="47"/>
      <c r="F903" s="44" t="s">
        <v>1993</v>
      </c>
      <c r="G903" s="44" t="s">
        <v>511</v>
      </c>
      <c r="H903" s="242" t="s">
        <v>1995</v>
      </c>
      <c r="I903" s="242"/>
      <c r="J903" s="242" t="s">
        <v>512</v>
      </c>
      <c r="K903" s="242"/>
    </row>
    <row r="904" spans="1:11" ht="15.75" thickBot="1">
      <c r="A904" s="47"/>
      <c r="B904" s="47"/>
      <c r="C904" s="47"/>
      <c r="D904" s="47"/>
      <c r="E904" s="47"/>
      <c r="F904" s="44" t="s">
        <v>1997</v>
      </c>
      <c r="G904" s="44" t="s">
        <v>513</v>
      </c>
      <c r="H904" s="247" t="s">
        <v>1998</v>
      </c>
      <c r="I904" s="247"/>
      <c r="J904" s="247" t="s">
        <v>514</v>
      </c>
      <c r="K904" s="247"/>
    </row>
    <row r="905" spans="1:11" ht="15.75" thickTop="1">
      <c r="A905" s="49"/>
      <c r="B905" s="49"/>
      <c r="C905" s="49"/>
      <c r="D905" s="49"/>
      <c r="E905" s="49"/>
      <c r="F905" s="50"/>
      <c r="G905" s="50"/>
      <c r="H905" s="50"/>
      <c r="I905" s="50"/>
      <c r="J905" s="50"/>
      <c r="K905" s="50"/>
    </row>
    <row r="906" spans="1:11">
      <c r="A906" s="38" t="s">
        <v>1978</v>
      </c>
      <c r="B906" s="38" t="s">
        <v>515</v>
      </c>
      <c r="C906" s="39"/>
      <c r="D906" s="38"/>
      <c r="E906" s="38" t="s">
        <v>1645</v>
      </c>
      <c r="F906" s="244"/>
      <c r="G906" s="245"/>
      <c r="H906" s="39"/>
      <c r="I906" s="39"/>
      <c r="J906" s="39"/>
      <c r="K906" s="39" t="s">
        <v>516</v>
      </c>
    </row>
    <row r="907" spans="1:11">
      <c r="A907" s="40"/>
      <c r="B907" s="40" t="s">
        <v>1845</v>
      </c>
      <c r="C907" s="41" t="s">
        <v>1713</v>
      </c>
      <c r="D907" s="40" t="s">
        <v>1623</v>
      </c>
      <c r="E907" s="40" t="s">
        <v>1681</v>
      </c>
      <c r="F907" s="246" t="s">
        <v>1745</v>
      </c>
      <c r="G907" s="246"/>
      <c r="H907" s="42" t="s">
        <v>1649</v>
      </c>
      <c r="I907" s="41" t="s">
        <v>1815</v>
      </c>
      <c r="J907" s="41" t="s">
        <v>1958</v>
      </c>
      <c r="K907" s="41" t="s">
        <v>1748</v>
      </c>
    </row>
    <row r="908" spans="1:11" ht="22.5">
      <c r="A908" s="43" t="s">
        <v>1981</v>
      </c>
      <c r="B908" s="43" t="s">
        <v>517</v>
      </c>
      <c r="C908" s="44" t="s">
        <v>518</v>
      </c>
      <c r="D908" s="43" t="s">
        <v>1577</v>
      </c>
      <c r="E908" s="43" t="s">
        <v>1847</v>
      </c>
      <c r="F908" s="243" t="s">
        <v>1670</v>
      </c>
      <c r="G908" s="243"/>
      <c r="H908" s="45" t="s">
        <v>1735</v>
      </c>
      <c r="I908" s="44">
        <v>1</v>
      </c>
      <c r="J908" s="44" t="s">
        <v>519</v>
      </c>
      <c r="K908" s="44" t="s">
        <v>519</v>
      </c>
    </row>
    <row r="909" spans="1:11" ht="33.75">
      <c r="A909" s="43" t="s">
        <v>1985</v>
      </c>
      <c r="B909" s="43"/>
      <c r="C909" s="44" t="s">
        <v>520</v>
      </c>
      <c r="D909" s="43" t="s">
        <v>1577</v>
      </c>
      <c r="E909" s="43" t="s">
        <v>1847</v>
      </c>
      <c r="F909" s="243" t="s">
        <v>1910</v>
      </c>
      <c r="G909" s="243"/>
      <c r="H909" s="45" t="s">
        <v>1735</v>
      </c>
      <c r="I909" s="44" t="s">
        <v>1988</v>
      </c>
      <c r="J909" s="44" t="s">
        <v>519</v>
      </c>
      <c r="K909" s="46">
        <v>1060</v>
      </c>
    </row>
    <row r="910" spans="1:11">
      <c r="A910" s="47"/>
      <c r="B910" s="47"/>
      <c r="C910" s="47"/>
      <c r="D910" s="47"/>
      <c r="E910" s="47"/>
      <c r="F910" s="44" t="s">
        <v>1989</v>
      </c>
      <c r="G910" s="44" t="s">
        <v>1990</v>
      </c>
      <c r="H910" s="44" t="s">
        <v>1991</v>
      </c>
      <c r="I910" s="44" t="s">
        <v>1990</v>
      </c>
      <c r="J910" s="44" t="s">
        <v>1992</v>
      </c>
      <c r="K910" s="44" t="s">
        <v>1990</v>
      </c>
    </row>
    <row r="911" spans="1:11">
      <c r="A911" s="47"/>
      <c r="B911" s="47"/>
      <c r="C911" s="47"/>
      <c r="D911" s="47"/>
      <c r="E911" s="47"/>
      <c r="F911" s="44" t="s">
        <v>1993</v>
      </c>
      <c r="G911" s="44" t="s">
        <v>521</v>
      </c>
      <c r="H911" s="242" t="s">
        <v>1995</v>
      </c>
      <c r="I911" s="242"/>
      <c r="J911" s="242" t="s">
        <v>516</v>
      </c>
      <c r="K911" s="242"/>
    </row>
    <row r="912" spans="1:11" ht="15.75" thickBot="1">
      <c r="A912" s="47"/>
      <c r="B912" s="47"/>
      <c r="C912" s="47"/>
      <c r="D912" s="47"/>
      <c r="E912" s="47"/>
      <c r="F912" s="44" t="s">
        <v>1997</v>
      </c>
      <c r="G912" s="44" t="s">
        <v>1988</v>
      </c>
      <c r="H912" s="247" t="s">
        <v>1998</v>
      </c>
      <c r="I912" s="247"/>
      <c r="J912" s="247" t="s">
        <v>516</v>
      </c>
      <c r="K912" s="247"/>
    </row>
    <row r="913" spans="1:11" ht="15.75" thickTop="1">
      <c r="A913" s="49"/>
      <c r="B913" s="49"/>
      <c r="C913" s="49"/>
      <c r="D913" s="49"/>
      <c r="E913" s="49"/>
      <c r="F913" s="43"/>
      <c r="G913" s="43"/>
      <c r="H913" s="43"/>
      <c r="I913" s="43"/>
      <c r="J913" s="43"/>
      <c r="K913" s="43"/>
    </row>
    <row r="914" spans="1:11">
      <c r="A914" s="38" t="s">
        <v>1978</v>
      </c>
      <c r="B914" s="38" t="s">
        <v>522</v>
      </c>
      <c r="C914" s="39"/>
      <c r="D914" s="38"/>
      <c r="E914" s="38" t="s">
        <v>1908</v>
      </c>
      <c r="F914" s="255"/>
      <c r="G914" s="256"/>
      <c r="H914" s="60"/>
      <c r="I914" s="60"/>
      <c r="J914" s="60"/>
      <c r="K914" s="105">
        <v>7703.71</v>
      </c>
    </row>
    <row r="915" spans="1:11">
      <c r="A915" s="40"/>
      <c r="B915" s="40" t="s">
        <v>1845</v>
      </c>
      <c r="C915" s="41" t="s">
        <v>1713</v>
      </c>
      <c r="D915" s="40" t="s">
        <v>1623</v>
      </c>
      <c r="E915" s="40" t="s">
        <v>1681</v>
      </c>
      <c r="F915" s="246" t="s">
        <v>1745</v>
      </c>
      <c r="G915" s="246"/>
      <c r="H915" s="42" t="s">
        <v>1649</v>
      </c>
      <c r="I915" s="41" t="s">
        <v>1815</v>
      </c>
      <c r="J915" s="41" t="s">
        <v>1958</v>
      </c>
      <c r="K915" s="41" t="s">
        <v>1748</v>
      </c>
    </row>
    <row r="916" spans="1:11" ht="22.5">
      <c r="A916" s="43" t="s">
        <v>1981</v>
      </c>
      <c r="B916" s="43" t="s">
        <v>523</v>
      </c>
      <c r="C916" s="44" t="s">
        <v>524</v>
      </c>
      <c r="D916" s="43" t="s">
        <v>1577</v>
      </c>
      <c r="E916" s="43" t="s">
        <v>1630</v>
      </c>
      <c r="F916" s="243" t="s">
        <v>1572</v>
      </c>
      <c r="G916" s="243"/>
      <c r="H916" s="45" t="s">
        <v>1735</v>
      </c>
      <c r="I916" s="44">
        <v>1</v>
      </c>
      <c r="J916" s="44" t="s">
        <v>525</v>
      </c>
      <c r="K916" s="44" t="s">
        <v>525</v>
      </c>
    </row>
    <row r="917" spans="1:11" ht="22.5">
      <c r="A917" s="43" t="s">
        <v>2002</v>
      </c>
      <c r="B917" s="43"/>
      <c r="C917" s="44" t="s">
        <v>526</v>
      </c>
      <c r="D917" s="43" t="s">
        <v>1674</v>
      </c>
      <c r="E917" s="43" t="s">
        <v>527</v>
      </c>
      <c r="F917" s="243" t="s">
        <v>1670</v>
      </c>
      <c r="G917" s="243"/>
      <c r="H917" s="45" t="s">
        <v>1582</v>
      </c>
      <c r="I917" s="44" t="s">
        <v>2123</v>
      </c>
      <c r="J917" s="44" t="s">
        <v>528</v>
      </c>
      <c r="K917" s="46">
        <v>3.09</v>
      </c>
    </row>
    <row r="918" spans="1:11" ht="22.5">
      <c r="A918" s="43" t="s">
        <v>2002</v>
      </c>
      <c r="B918" s="43"/>
      <c r="C918" s="44" t="s">
        <v>2053</v>
      </c>
      <c r="D918" s="43" t="s">
        <v>1674</v>
      </c>
      <c r="E918" s="43" t="s">
        <v>1727</v>
      </c>
      <c r="F918" s="243" t="s">
        <v>1670</v>
      </c>
      <c r="G918" s="243"/>
      <c r="H918" s="45" t="s">
        <v>1582</v>
      </c>
      <c r="I918" s="44" t="s">
        <v>2209</v>
      </c>
      <c r="J918" s="44" t="s">
        <v>2055</v>
      </c>
      <c r="K918" s="46">
        <v>1.03</v>
      </c>
    </row>
    <row r="919" spans="1:11" ht="33.75">
      <c r="A919" s="43" t="s">
        <v>1985</v>
      </c>
      <c r="B919" s="43"/>
      <c r="C919" s="44" t="s">
        <v>529</v>
      </c>
      <c r="D919" s="43" t="s">
        <v>1674</v>
      </c>
      <c r="E919" s="43" t="s">
        <v>530</v>
      </c>
      <c r="F919" s="243" t="s">
        <v>1910</v>
      </c>
      <c r="G919" s="243"/>
      <c r="H919" s="45" t="s">
        <v>1644</v>
      </c>
      <c r="I919" s="44" t="s">
        <v>2467</v>
      </c>
      <c r="J919" s="44" t="s">
        <v>531</v>
      </c>
      <c r="K919" s="46">
        <v>63.64</v>
      </c>
    </row>
    <row r="920" spans="1:11" ht="33.75">
      <c r="A920" s="43" t="s">
        <v>1985</v>
      </c>
      <c r="B920" s="43"/>
      <c r="C920" s="44" t="s">
        <v>532</v>
      </c>
      <c r="D920" s="43" t="s">
        <v>1674</v>
      </c>
      <c r="E920" s="43" t="s">
        <v>533</v>
      </c>
      <c r="F920" s="243" t="s">
        <v>1910</v>
      </c>
      <c r="G920" s="243"/>
      <c r="H920" s="45" t="s">
        <v>1644</v>
      </c>
      <c r="I920" s="44" t="s">
        <v>2747</v>
      </c>
      <c r="J920" s="44" t="s">
        <v>534</v>
      </c>
      <c r="K920" s="46">
        <v>3.83</v>
      </c>
    </row>
    <row r="921" spans="1:11" ht="33.75">
      <c r="A921" s="43" t="s">
        <v>1985</v>
      </c>
      <c r="B921" s="43"/>
      <c r="C921" s="44" t="s">
        <v>535</v>
      </c>
      <c r="D921" s="43" t="s">
        <v>1577</v>
      </c>
      <c r="E921" s="43" t="s">
        <v>536</v>
      </c>
      <c r="F921" s="243" t="s">
        <v>1910</v>
      </c>
      <c r="G921" s="243"/>
      <c r="H921" s="45" t="s">
        <v>1735</v>
      </c>
      <c r="I921" s="44" t="s">
        <v>1988</v>
      </c>
      <c r="J921" s="44" t="s">
        <v>537</v>
      </c>
      <c r="K921" s="46">
        <v>855</v>
      </c>
    </row>
    <row r="922" spans="1:11" ht="33.75">
      <c r="A922" s="43" t="s">
        <v>1985</v>
      </c>
      <c r="B922" s="43"/>
      <c r="C922" s="44" t="s">
        <v>538</v>
      </c>
      <c r="D922" s="43" t="s">
        <v>1577</v>
      </c>
      <c r="E922" s="43" t="s">
        <v>539</v>
      </c>
      <c r="F922" s="243" t="s">
        <v>1910</v>
      </c>
      <c r="G922" s="243"/>
      <c r="H922" s="45" t="s">
        <v>1735</v>
      </c>
      <c r="I922" s="44" t="s">
        <v>1988</v>
      </c>
      <c r="J922" s="44" t="s">
        <v>540</v>
      </c>
      <c r="K922" s="46">
        <v>77.67</v>
      </c>
    </row>
    <row r="923" spans="1:11">
      <c r="A923" s="47"/>
      <c r="B923" s="47"/>
      <c r="C923" s="47"/>
      <c r="D923" s="47"/>
      <c r="E923" s="47"/>
      <c r="F923" s="44" t="s">
        <v>1989</v>
      </c>
      <c r="G923" s="44" t="s">
        <v>541</v>
      </c>
      <c r="H923" s="44" t="s">
        <v>1991</v>
      </c>
      <c r="I923" s="44" t="s">
        <v>1990</v>
      </c>
      <c r="J923" s="44" t="s">
        <v>1992</v>
      </c>
      <c r="K923" s="44" t="s">
        <v>541</v>
      </c>
    </row>
    <row r="924" spans="1:11">
      <c r="A924" s="47"/>
      <c r="B924" s="47"/>
      <c r="C924" s="47"/>
      <c r="D924" s="47"/>
      <c r="E924" s="47"/>
      <c r="F924" s="44" t="s">
        <v>1993</v>
      </c>
      <c r="G924" s="44" t="s">
        <v>542</v>
      </c>
      <c r="H924" s="242" t="s">
        <v>1995</v>
      </c>
      <c r="I924" s="242"/>
      <c r="J924" s="242" t="s">
        <v>543</v>
      </c>
      <c r="K924" s="242"/>
    </row>
    <row r="925" spans="1:11" ht="15.75" thickBot="1">
      <c r="A925" s="47"/>
      <c r="B925" s="47"/>
      <c r="C925" s="47"/>
      <c r="D925" s="47"/>
      <c r="E925" s="47"/>
      <c r="F925" s="44" t="s">
        <v>1997</v>
      </c>
      <c r="G925" s="44" t="s">
        <v>167</v>
      </c>
      <c r="H925" s="247" t="s">
        <v>1998</v>
      </c>
      <c r="I925" s="247"/>
      <c r="J925" s="247" t="s">
        <v>544</v>
      </c>
      <c r="K925" s="247"/>
    </row>
    <row r="926" spans="1:11" ht="15.75" thickTop="1">
      <c r="A926" s="49"/>
      <c r="B926" s="49"/>
      <c r="C926" s="49"/>
      <c r="D926" s="49"/>
      <c r="E926" s="49"/>
      <c r="F926" s="50"/>
      <c r="G926" s="50"/>
      <c r="H926" s="50"/>
      <c r="I926" s="50"/>
      <c r="J926" s="50"/>
      <c r="K926" s="50"/>
    </row>
    <row r="927" spans="1:11">
      <c r="A927" s="40"/>
      <c r="B927" s="40" t="s">
        <v>1845</v>
      </c>
      <c r="C927" s="41" t="s">
        <v>1713</v>
      </c>
      <c r="D927" s="40" t="s">
        <v>1623</v>
      </c>
      <c r="E927" s="40" t="s">
        <v>1681</v>
      </c>
      <c r="F927" s="246" t="s">
        <v>1745</v>
      </c>
      <c r="G927" s="246"/>
      <c r="H927" s="42" t="s">
        <v>1649</v>
      </c>
      <c r="I927" s="41" t="s">
        <v>1815</v>
      </c>
      <c r="J927" s="41" t="s">
        <v>1958</v>
      </c>
      <c r="K927" s="41" t="s">
        <v>1748</v>
      </c>
    </row>
    <row r="928" spans="1:11" ht="22.5">
      <c r="A928" s="43" t="s">
        <v>1981</v>
      </c>
      <c r="B928" s="43" t="s">
        <v>545</v>
      </c>
      <c r="C928" s="44" t="s">
        <v>546</v>
      </c>
      <c r="D928" s="43" t="s">
        <v>1577</v>
      </c>
      <c r="E928" s="43" t="s">
        <v>1873</v>
      </c>
      <c r="F928" s="243" t="s">
        <v>1572</v>
      </c>
      <c r="G928" s="243"/>
      <c r="H928" s="45" t="s">
        <v>1735</v>
      </c>
      <c r="I928" s="44">
        <v>1</v>
      </c>
      <c r="J928" s="44" t="s">
        <v>547</v>
      </c>
      <c r="K928" s="44" t="s">
        <v>547</v>
      </c>
    </row>
    <row r="929" spans="1:11" ht="22.5">
      <c r="A929" s="43" t="s">
        <v>2002</v>
      </c>
      <c r="B929" s="43"/>
      <c r="C929" s="44" t="s">
        <v>526</v>
      </c>
      <c r="D929" s="43" t="s">
        <v>1674</v>
      </c>
      <c r="E929" s="43" t="s">
        <v>527</v>
      </c>
      <c r="F929" s="243" t="s">
        <v>1670</v>
      </c>
      <c r="G929" s="243"/>
      <c r="H929" s="45" t="s">
        <v>1582</v>
      </c>
      <c r="I929" s="44" t="s">
        <v>2123</v>
      </c>
      <c r="J929" s="44" t="s">
        <v>528</v>
      </c>
      <c r="K929" s="46">
        <v>3.09</v>
      </c>
    </row>
    <row r="930" spans="1:11" ht="22.5">
      <c r="A930" s="43" t="s">
        <v>2002</v>
      </c>
      <c r="B930" s="43"/>
      <c r="C930" s="44" t="s">
        <v>2053</v>
      </c>
      <c r="D930" s="43" t="s">
        <v>1674</v>
      </c>
      <c r="E930" s="43" t="s">
        <v>1727</v>
      </c>
      <c r="F930" s="243" t="s">
        <v>1670</v>
      </c>
      <c r="G930" s="243"/>
      <c r="H930" s="45" t="s">
        <v>1582</v>
      </c>
      <c r="I930" s="44" t="s">
        <v>2209</v>
      </c>
      <c r="J930" s="44" t="s">
        <v>2055</v>
      </c>
      <c r="K930" s="46">
        <v>1.03</v>
      </c>
    </row>
    <row r="931" spans="1:11" ht="33.75">
      <c r="A931" s="43" t="s">
        <v>1985</v>
      </c>
      <c r="B931" s="43"/>
      <c r="C931" s="44" t="s">
        <v>529</v>
      </c>
      <c r="D931" s="43" t="s">
        <v>1674</v>
      </c>
      <c r="E931" s="43" t="s">
        <v>530</v>
      </c>
      <c r="F931" s="243" t="s">
        <v>1910</v>
      </c>
      <c r="G931" s="243"/>
      <c r="H931" s="45" t="s">
        <v>1644</v>
      </c>
      <c r="I931" s="44" t="s">
        <v>2209</v>
      </c>
      <c r="J931" s="44" t="s">
        <v>531</v>
      </c>
      <c r="K931" s="46">
        <v>15.42</v>
      </c>
    </row>
    <row r="932" spans="1:11" ht="33.75">
      <c r="A932" s="43" t="s">
        <v>1985</v>
      </c>
      <c r="B932" s="43"/>
      <c r="C932" s="44" t="s">
        <v>548</v>
      </c>
      <c r="D932" s="43" t="s">
        <v>1577</v>
      </c>
      <c r="E932" s="43" t="s">
        <v>549</v>
      </c>
      <c r="F932" s="243" t="s">
        <v>1910</v>
      </c>
      <c r="G932" s="243"/>
      <c r="H932" s="45" t="s">
        <v>1735</v>
      </c>
      <c r="I932" s="44" t="s">
        <v>1988</v>
      </c>
      <c r="J932" s="44" t="s">
        <v>550</v>
      </c>
      <c r="K932" s="46">
        <v>117.26</v>
      </c>
    </row>
    <row r="933" spans="1:11" ht="33.75">
      <c r="A933" s="43" t="s">
        <v>1985</v>
      </c>
      <c r="B933" s="43"/>
      <c r="C933" s="44" t="s">
        <v>551</v>
      </c>
      <c r="D933" s="43" t="s">
        <v>1577</v>
      </c>
      <c r="E933" s="43" t="s">
        <v>552</v>
      </c>
      <c r="F933" s="243" t="s">
        <v>1910</v>
      </c>
      <c r="G933" s="243"/>
      <c r="H933" s="45" t="s">
        <v>1735</v>
      </c>
      <c r="I933" s="44" t="s">
        <v>2485</v>
      </c>
      <c r="J933" s="44" t="s">
        <v>553</v>
      </c>
      <c r="K933" s="46">
        <v>140</v>
      </c>
    </row>
    <row r="934" spans="1:11">
      <c r="A934" s="47"/>
      <c r="B934" s="47"/>
      <c r="C934" s="47"/>
      <c r="D934" s="47"/>
      <c r="E934" s="47"/>
      <c r="F934" s="44" t="s">
        <v>1989</v>
      </c>
      <c r="G934" s="44" t="s">
        <v>541</v>
      </c>
      <c r="H934" s="44" t="s">
        <v>1991</v>
      </c>
      <c r="I934" s="44" t="s">
        <v>1990</v>
      </c>
      <c r="J934" s="44" t="s">
        <v>1992</v>
      </c>
      <c r="K934" s="44" t="s">
        <v>541</v>
      </c>
    </row>
    <row r="935" spans="1:11">
      <c r="A935" s="47"/>
      <c r="B935" s="47"/>
      <c r="C935" s="47"/>
      <c r="D935" s="47"/>
      <c r="E935" s="47"/>
      <c r="F935" s="44" t="s">
        <v>1993</v>
      </c>
      <c r="G935" s="44" t="s">
        <v>554</v>
      </c>
      <c r="H935" s="242" t="s">
        <v>1995</v>
      </c>
      <c r="I935" s="242"/>
      <c r="J935" s="242" t="s">
        <v>555</v>
      </c>
      <c r="K935" s="242"/>
    </row>
    <row r="936" spans="1:11" ht="15.75" thickBot="1">
      <c r="A936" s="47"/>
      <c r="B936" s="47"/>
      <c r="C936" s="47"/>
      <c r="D936" s="47"/>
      <c r="E936" s="47"/>
      <c r="F936" s="44" t="s">
        <v>1997</v>
      </c>
      <c r="G936" s="44" t="s">
        <v>2054</v>
      </c>
      <c r="H936" s="247" t="s">
        <v>1998</v>
      </c>
      <c r="I936" s="247"/>
      <c r="J936" s="247" t="s">
        <v>556</v>
      </c>
      <c r="K936" s="247"/>
    </row>
    <row r="937" spans="1:11" ht="15.75" thickTop="1">
      <c r="A937" s="49"/>
      <c r="B937" s="49"/>
      <c r="C937" s="49"/>
      <c r="D937" s="49"/>
      <c r="E937" s="49"/>
      <c r="F937" s="50"/>
      <c r="G937" s="50"/>
      <c r="H937" s="50"/>
      <c r="I937" s="50"/>
      <c r="J937" s="50"/>
      <c r="K937" s="50"/>
    </row>
    <row r="938" spans="1:11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</row>
    <row r="939" spans="1:11">
      <c r="A939" s="40"/>
      <c r="B939" s="40" t="s">
        <v>1845</v>
      </c>
      <c r="C939" s="41" t="s">
        <v>1713</v>
      </c>
      <c r="D939" s="40" t="s">
        <v>1623</v>
      </c>
      <c r="E939" s="40" t="s">
        <v>1681</v>
      </c>
      <c r="F939" s="246" t="s">
        <v>1745</v>
      </c>
      <c r="G939" s="246"/>
      <c r="H939" s="42" t="s">
        <v>1649</v>
      </c>
      <c r="I939" s="41" t="s">
        <v>1815</v>
      </c>
      <c r="J939" s="41" t="s">
        <v>1958</v>
      </c>
      <c r="K939" s="41" t="s">
        <v>1748</v>
      </c>
    </row>
    <row r="940" spans="1:11" ht="22.5">
      <c r="A940" s="43" t="s">
        <v>1981</v>
      </c>
      <c r="B940" s="43" t="s">
        <v>557</v>
      </c>
      <c r="C940" s="44" t="s">
        <v>558</v>
      </c>
      <c r="D940" s="43" t="s">
        <v>1577</v>
      </c>
      <c r="E940" s="43" t="s">
        <v>1808</v>
      </c>
      <c r="F940" s="243" t="s">
        <v>1572</v>
      </c>
      <c r="G940" s="243"/>
      <c r="H940" s="45" t="s">
        <v>1735</v>
      </c>
      <c r="I940" s="44">
        <v>1</v>
      </c>
      <c r="J940" s="44" t="s">
        <v>559</v>
      </c>
      <c r="K940" s="44" t="s">
        <v>559</v>
      </c>
    </row>
    <row r="941" spans="1:11" ht="22.5">
      <c r="A941" s="43" t="s">
        <v>2002</v>
      </c>
      <c r="B941" s="43"/>
      <c r="C941" s="44" t="s">
        <v>526</v>
      </c>
      <c r="D941" s="43" t="s">
        <v>1674</v>
      </c>
      <c r="E941" s="43" t="s">
        <v>527</v>
      </c>
      <c r="F941" s="243" t="s">
        <v>1670</v>
      </c>
      <c r="G941" s="243"/>
      <c r="H941" s="45" t="s">
        <v>1582</v>
      </c>
      <c r="I941" s="44" t="s">
        <v>2123</v>
      </c>
      <c r="J941" s="44" t="s">
        <v>528</v>
      </c>
      <c r="K941" s="46">
        <v>3.09</v>
      </c>
    </row>
    <row r="942" spans="1:11" ht="22.5">
      <c r="A942" s="43" t="s">
        <v>2002</v>
      </c>
      <c r="B942" s="43"/>
      <c r="C942" s="44" t="s">
        <v>2053</v>
      </c>
      <c r="D942" s="43" t="s">
        <v>1674</v>
      </c>
      <c r="E942" s="43" t="s">
        <v>1727</v>
      </c>
      <c r="F942" s="243" t="s">
        <v>1670</v>
      </c>
      <c r="G942" s="243"/>
      <c r="H942" s="45" t="s">
        <v>1582</v>
      </c>
      <c r="I942" s="44" t="s">
        <v>2209</v>
      </c>
      <c r="J942" s="44" t="s">
        <v>2055</v>
      </c>
      <c r="K942" s="46">
        <v>1.03</v>
      </c>
    </row>
    <row r="943" spans="1:11" ht="33.75">
      <c r="A943" s="43" t="s">
        <v>1985</v>
      </c>
      <c r="B943" s="43"/>
      <c r="C943" s="44" t="s">
        <v>560</v>
      </c>
      <c r="D943" s="43" t="s">
        <v>1577</v>
      </c>
      <c r="E943" s="43" t="s">
        <v>561</v>
      </c>
      <c r="F943" s="243" t="s">
        <v>1910</v>
      </c>
      <c r="G943" s="243"/>
      <c r="H943" s="45" t="s">
        <v>1735</v>
      </c>
      <c r="I943" s="44" t="s">
        <v>1988</v>
      </c>
      <c r="J943" s="44" t="s">
        <v>562</v>
      </c>
      <c r="K943" s="46">
        <v>275</v>
      </c>
    </row>
    <row r="944" spans="1:11" ht="33.75">
      <c r="A944" s="43" t="s">
        <v>1985</v>
      </c>
      <c r="B944" s="43"/>
      <c r="C944" s="44" t="s">
        <v>563</v>
      </c>
      <c r="D944" s="43" t="s">
        <v>1577</v>
      </c>
      <c r="E944" s="43" t="s">
        <v>564</v>
      </c>
      <c r="F944" s="243" t="s">
        <v>1910</v>
      </c>
      <c r="G944" s="243"/>
      <c r="H944" s="45" t="s">
        <v>1735</v>
      </c>
      <c r="I944" s="44" t="s">
        <v>1988</v>
      </c>
      <c r="J944" s="44" t="s">
        <v>565</v>
      </c>
      <c r="K944" s="46">
        <v>210</v>
      </c>
    </row>
    <row r="945" spans="1:11" ht="33.75">
      <c r="A945" s="43" t="s">
        <v>1985</v>
      </c>
      <c r="B945" s="43"/>
      <c r="C945" s="44" t="s">
        <v>529</v>
      </c>
      <c r="D945" s="43" t="s">
        <v>1674</v>
      </c>
      <c r="E945" s="43" t="s">
        <v>530</v>
      </c>
      <c r="F945" s="243" t="s">
        <v>1910</v>
      </c>
      <c r="G945" s="243"/>
      <c r="H945" s="45" t="s">
        <v>1644</v>
      </c>
      <c r="I945" s="44" t="s">
        <v>2363</v>
      </c>
      <c r="J945" s="44" t="s">
        <v>531</v>
      </c>
      <c r="K945" s="46">
        <v>86.78</v>
      </c>
    </row>
    <row r="946" spans="1:11">
      <c r="A946" s="51"/>
      <c r="B946" s="51"/>
      <c r="C946" s="51"/>
      <c r="D946" s="51"/>
      <c r="E946" s="51"/>
      <c r="F946" s="44" t="s">
        <v>1989</v>
      </c>
      <c r="G946" s="44" t="s">
        <v>541</v>
      </c>
      <c r="H946" s="44" t="s">
        <v>1991</v>
      </c>
      <c r="I946" s="44" t="s">
        <v>1990</v>
      </c>
      <c r="J946" s="44" t="s">
        <v>1992</v>
      </c>
      <c r="K946" s="44" t="s">
        <v>541</v>
      </c>
    </row>
    <row r="947" spans="1:11">
      <c r="A947" s="51"/>
      <c r="B947" s="51"/>
      <c r="C947" s="51"/>
      <c r="D947" s="51"/>
      <c r="E947" s="51"/>
      <c r="F947" s="44" t="s">
        <v>1993</v>
      </c>
      <c r="G947" s="44" t="s">
        <v>566</v>
      </c>
      <c r="H947" s="242" t="s">
        <v>1995</v>
      </c>
      <c r="I947" s="242"/>
      <c r="J947" s="242" t="s">
        <v>567</v>
      </c>
      <c r="K947" s="242"/>
    </row>
    <row r="948" spans="1:11">
      <c r="A948" s="51"/>
      <c r="B948" s="51"/>
      <c r="C948" s="51"/>
      <c r="D948" s="51"/>
      <c r="E948" s="51"/>
      <c r="F948" s="44" t="s">
        <v>1997</v>
      </c>
      <c r="G948" s="44" t="s">
        <v>1988</v>
      </c>
      <c r="H948" s="247" t="s">
        <v>1998</v>
      </c>
      <c r="I948" s="247"/>
      <c r="J948" s="247" t="s">
        <v>567</v>
      </c>
      <c r="K948" s="247"/>
    </row>
    <row r="949" spans="1:11">
      <c r="A949" s="50"/>
      <c r="B949" s="50"/>
      <c r="C949" s="50"/>
      <c r="D949" s="50"/>
      <c r="E949" s="50"/>
      <c r="F949" s="50"/>
      <c r="G949" s="50"/>
      <c r="H949" s="50"/>
      <c r="I949" s="50"/>
      <c r="J949" s="50"/>
      <c r="K949" s="50"/>
    </row>
    <row r="950" spans="1:11">
      <c r="A950" s="40"/>
      <c r="B950" s="40" t="s">
        <v>1845</v>
      </c>
      <c r="C950" s="41" t="s">
        <v>1713</v>
      </c>
      <c r="D950" s="40" t="s">
        <v>1623</v>
      </c>
      <c r="E950" s="40" t="s">
        <v>1681</v>
      </c>
      <c r="F950" s="246" t="s">
        <v>1745</v>
      </c>
      <c r="G950" s="246"/>
      <c r="H950" s="42" t="s">
        <v>1649</v>
      </c>
      <c r="I950" s="41" t="s">
        <v>1815</v>
      </c>
      <c r="J950" s="41" t="s">
        <v>1958</v>
      </c>
      <c r="K950" s="41" t="s">
        <v>1748</v>
      </c>
    </row>
    <row r="951" spans="1:11" ht="22.5">
      <c r="A951" s="43" t="s">
        <v>1981</v>
      </c>
      <c r="B951" s="43" t="s">
        <v>568</v>
      </c>
      <c r="C951" s="44" t="s">
        <v>569</v>
      </c>
      <c r="D951" s="43" t="s">
        <v>1577</v>
      </c>
      <c r="E951" s="43" t="s">
        <v>1789</v>
      </c>
      <c r="F951" s="243" t="s">
        <v>1572</v>
      </c>
      <c r="G951" s="243"/>
      <c r="H951" s="45" t="s">
        <v>1643</v>
      </c>
      <c r="I951" s="44">
        <v>1</v>
      </c>
      <c r="J951" s="44" t="s">
        <v>570</v>
      </c>
      <c r="K951" s="44" t="s">
        <v>570</v>
      </c>
    </row>
    <row r="952" spans="1:11" ht="22.5">
      <c r="A952" s="43" t="s">
        <v>2002</v>
      </c>
      <c r="B952" s="43"/>
      <c r="C952" s="44" t="s">
        <v>2053</v>
      </c>
      <c r="D952" s="43" t="s">
        <v>1674</v>
      </c>
      <c r="E952" s="43" t="s">
        <v>1727</v>
      </c>
      <c r="F952" s="243" t="s">
        <v>1670</v>
      </c>
      <c r="G952" s="243"/>
      <c r="H952" s="45" t="s">
        <v>1582</v>
      </c>
      <c r="I952" s="44" t="s">
        <v>571</v>
      </c>
      <c r="J952" s="44" t="s">
        <v>2055</v>
      </c>
      <c r="K952" s="46">
        <v>2.73</v>
      </c>
    </row>
    <row r="953" spans="1:11" ht="22.5">
      <c r="A953" s="43" t="s">
        <v>2002</v>
      </c>
      <c r="B953" s="43"/>
      <c r="C953" s="44" t="s">
        <v>526</v>
      </c>
      <c r="D953" s="43" t="s">
        <v>1674</v>
      </c>
      <c r="E953" s="43" t="s">
        <v>527</v>
      </c>
      <c r="F953" s="243" t="s">
        <v>1670</v>
      </c>
      <c r="G953" s="243"/>
      <c r="H953" s="45" t="s">
        <v>1582</v>
      </c>
      <c r="I953" s="44" t="s">
        <v>572</v>
      </c>
      <c r="J953" s="44" t="s">
        <v>528</v>
      </c>
      <c r="K953" s="46">
        <v>0.81</v>
      </c>
    </row>
    <row r="954" spans="1:11" ht="33.75">
      <c r="A954" s="43" t="s">
        <v>1985</v>
      </c>
      <c r="B954" s="43"/>
      <c r="C954" s="44" t="s">
        <v>573</v>
      </c>
      <c r="D954" s="43" t="s">
        <v>1577</v>
      </c>
      <c r="E954" s="43" t="s">
        <v>574</v>
      </c>
      <c r="F954" s="243" t="s">
        <v>1910</v>
      </c>
      <c r="G954" s="243"/>
      <c r="H954" s="45" t="s">
        <v>1735</v>
      </c>
      <c r="I954" s="44" t="s">
        <v>1988</v>
      </c>
      <c r="J954" s="44" t="s">
        <v>575</v>
      </c>
      <c r="K954" s="46">
        <v>147.96</v>
      </c>
    </row>
    <row r="955" spans="1:11">
      <c r="A955" s="47"/>
      <c r="B955" s="47"/>
      <c r="C955" s="47"/>
      <c r="D955" s="47"/>
      <c r="E955" s="47"/>
      <c r="F955" s="44" t="s">
        <v>1989</v>
      </c>
      <c r="G955" s="44" t="s">
        <v>576</v>
      </c>
      <c r="H955" s="44" t="s">
        <v>1991</v>
      </c>
      <c r="I955" s="44" t="s">
        <v>1990</v>
      </c>
      <c r="J955" s="44" t="s">
        <v>1992</v>
      </c>
      <c r="K955" s="44" t="s">
        <v>576</v>
      </c>
    </row>
    <row r="956" spans="1:11">
      <c r="A956" s="47"/>
      <c r="B956" s="47"/>
      <c r="C956" s="47"/>
      <c r="D956" s="47"/>
      <c r="E956" s="47"/>
      <c r="F956" s="44" t="s">
        <v>1993</v>
      </c>
      <c r="G956" s="44" t="s">
        <v>577</v>
      </c>
      <c r="H956" s="242" t="s">
        <v>1995</v>
      </c>
      <c r="I956" s="242"/>
      <c r="J956" s="242" t="s">
        <v>578</v>
      </c>
      <c r="K956" s="242"/>
    </row>
    <row r="957" spans="1:11" ht="15.75" thickBot="1">
      <c r="A957" s="47"/>
      <c r="B957" s="47"/>
      <c r="C957" s="47"/>
      <c r="D957" s="47"/>
      <c r="E957" s="47"/>
      <c r="F957" s="44" t="s">
        <v>1997</v>
      </c>
      <c r="G957" s="44" t="s">
        <v>1988</v>
      </c>
      <c r="H957" s="247" t="s">
        <v>1998</v>
      </c>
      <c r="I957" s="247"/>
      <c r="J957" s="247" t="s">
        <v>578</v>
      </c>
      <c r="K957" s="247"/>
    </row>
    <row r="958" spans="1:11" ht="15.75" thickTop="1">
      <c r="A958" s="49"/>
      <c r="B958" s="49"/>
      <c r="C958" s="49"/>
      <c r="D958" s="49"/>
      <c r="E958" s="49"/>
      <c r="F958" s="50"/>
      <c r="G958" s="50"/>
      <c r="H958" s="50"/>
      <c r="I958" s="50"/>
      <c r="J958" s="50"/>
      <c r="K958" s="50"/>
    </row>
    <row r="959" spans="1:11">
      <c r="A959" s="40"/>
      <c r="B959" s="40" t="s">
        <v>1845</v>
      </c>
      <c r="C959" s="41" t="s">
        <v>1713</v>
      </c>
      <c r="D959" s="40" t="s">
        <v>1623</v>
      </c>
      <c r="E959" s="40" t="s">
        <v>1681</v>
      </c>
      <c r="F959" s="246" t="s">
        <v>1745</v>
      </c>
      <c r="G959" s="246"/>
      <c r="H959" s="42" t="s">
        <v>1649</v>
      </c>
      <c r="I959" s="41" t="s">
        <v>1815</v>
      </c>
      <c r="J959" s="41" t="s">
        <v>1958</v>
      </c>
      <c r="K959" s="41" t="s">
        <v>1748</v>
      </c>
    </row>
    <row r="960" spans="1:11" ht="22.5">
      <c r="A960" s="43" t="s">
        <v>1981</v>
      </c>
      <c r="B960" s="43" t="s">
        <v>579</v>
      </c>
      <c r="C960" s="44" t="s">
        <v>580</v>
      </c>
      <c r="D960" s="43" t="s">
        <v>1577</v>
      </c>
      <c r="E960" s="43" t="s">
        <v>1896</v>
      </c>
      <c r="F960" s="243" t="s">
        <v>1572</v>
      </c>
      <c r="G960" s="243"/>
      <c r="H960" s="45" t="s">
        <v>1643</v>
      </c>
      <c r="I960" s="44">
        <v>1</v>
      </c>
      <c r="J960" s="44" t="s">
        <v>581</v>
      </c>
      <c r="K960" s="44" t="s">
        <v>581</v>
      </c>
    </row>
    <row r="961" spans="1:11" ht="22.5">
      <c r="A961" s="43" t="s">
        <v>2002</v>
      </c>
      <c r="B961" s="43"/>
      <c r="C961" s="44" t="s">
        <v>2053</v>
      </c>
      <c r="D961" s="43" t="s">
        <v>1674</v>
      </c>
      <c r="E961" s="43" t="s">
        <v>1727</v>
      </c>
      <c r="F961" s="243" t="s">
        <v>1670</v>
      </c>
      <c r="G961" s="243"/>
      <c r="H961" s="45" t="s">
        <v>1582</v>
      </c>
      <c r="I961" s="44" t="s">
        <v>571</v>
      </c>
      <c r="J961" s="44" t="s">
        <v>2055</v>
      </c>
      <c r="K961" s="46">
        <v>2.73</v>
      </c>
    </row>
    <row r="962" spans="1:11" ht="22.5">
      <c r="A962" s="43" t="s">
        <v>2002</v>
      </c>
      <c r="B962" s="43"/>
      <c r="C962" s="44" t="s">
        <v>526</v>
      </c>
      <c r="D962" s="43" t="s">
        <v>1674</v>
      </c>
      <c r="E962" s="43" t="s">
        <v>527</v>
      </c>
      <c r="F962" s="243" t="s">
        <v>1670</v>
      </c>
      <c r="G962" s="243"/>
      <c r="H962" s="45" t="s">
        <v>1582</v>
      </c>
      <c r="I962" s="44" t="s">
        <v>572</v>
      </c>
      <c r="J962" s="44" t="s">
        <v>528</v>
      </c>
      <c r="K962" s="46">
        <v>0.81</v>
      </c>
    </row>
    <row r="963" spans="1:11" ht="33.75">
      <c r="A963" s="43" t="s">
        <v>1985</v>
      </c>
      <c r="B963" s="43"/>
      <c r="C963" s="44" t="s">
        <v>582</v>
      </c>
      <c r="D963" s="43" t="s">
        <v>1577</v>
      </c>
      <c r="E963" s="43" t="s">
        <v>583</v>
      </c>
      <c r="F963" s="243" t="s">
        <v>1910</v>
      </c>
      <c r="G963" s="243"/>
      <c r="H963" s="45" t="s">
        <v>1643</v>
      </c>
      <c r="I963" s="44" t="s">
        <v>1988</v>
      </c>
      <c r="J963" s="44" t="s">
        <v>584</v>
      </c>
      <c r="K963" s="46">
        <v>89.44</v>
      </c>
    </row>
    <row r="964" spans="1:11">
      <c r="A964" s="47"/>
      <c r="B964" s="47"/>
      <c r="C964" s="47"/>
      <c r="D964" s="47"/>
      <c r="E964" s="47"/>
      <c r="F964" s="47" t="s">
        <v>1989</v>
      </c>
      <c r="G964" s="47" t="s">
        <v>576</v>
      </c>
      <c r="H964" s="47" t="s">
        <v>1991</v>
      </c>
      <c r="I964" s="47" t="s">
        <v>1990</v>
      </c>
      <c r="J964" s="47" t="s">
        <v>1992</v>
      </c>
      <c r="K964" s="47" t="s">
        <v>576</v>
      </c>
    </row>
    <row r="965" spans="1:11">
      <c r="A965" s="47"/>
      <c r="B965" s="47"/>
      <c r="C965" s="47"/>
      <c r="D965" s="47"/>
      <c r="E965" s="47"/>
      <c r="F965" s="47" t="s">
        <v>1993</v>
      </c>
      <c r="G965" s="47" t="s">
        <v>585</v>
      </c>
      <c r="H965" s="248" t="s">
        <v>1995</v>
      </c>
      <c r="I965" s="248"/>
      <c r="J965" s="248" t="s">
        <v>586</v>
      </c>
      <c r="K965" s="248"/>
    </row>
    <row r="966" spans="1:11" ht="15.75" thickBot="1">
      <c r="A966" s="47"/>
      <c r="B966" s="47"/>
      <c r="C966" s="47"/>
      <c r="D966" s="47"/>
      <c r="E966" s="47"/>
      <c r="F966" s="47" t="s">
        <v>1997</v>
      </c>
      <c r="G966" s="47" t="s">
        <v>2131</v>
      </c>
      <c r="H966" s="249" t="s">
        <v>1998</v>
      </c>
      <c r="I966" s="249"/>
      <c r="J966" s="249" t="s">
        <v>587</v>
      </c>
      <c r="K966" s="249"/>
    </row>
    <row r="967" spans="1:11" ht="15.75" thickTop="1">
      <c r="A967" s="49"/>
      <c r="B967" s="49"/>
      <c r="C967" s="49"/>
      <c r="D967" s="49"/>
      <c r="E967" s="49"/>
      <c r="F967" s="49"/>
      <c r="G967" s="49"/>
      <c r="H967" s="49"/>
      <c r="I967" s="49"/>
      <c r="J967" s="49"/>
      <c r="K967" s="49"/>
    </row>
    <row r="968" spans="1:11">
      <c r="A968" s="40"/>
      <c r="B968" s="40" t="s">
        <v>1845</v>
      </c>
      <c r="C968" s="41" t="s">
        <v>1713</v>
      </c>
      <c r="D968" s="40" t="s">
        <v>1623</v>
      </c>
      <c r="E968" s="40" t="s">
        <v>1681</v>
      </c>
      <c r="F968" s="246" t="s">
        <v>1745</v>
      </c>
      <c r="G968" s="246"/>
      <c r="H968" s="42" t="s">
        <v>1649</v>
      </c>
      <c r="I968" s="41" t="s">
        <v>1815</v>
      </c>
      <c r="J968" s="41" t="s">
        <v>1958</v>
      </c>
      <c r="K968" s="41" t="s">
        <v>1748</v>
      </c>
    </row>
    <row r="969" spans="1:11" ht="22.5">
      <c r="A969" s="43" t="s">
        <v>1981</v>
      </c>
      <c r="B969" s="43" t="s">
        <v>588</v>
      </c>
      <c r="C969" s="44" t="s">
        <v>589</v>
      </c>
      <c r="D969" s="43" t="s">
        <v>1577</v>
      </c>
      <c r="E969" s="43" t="s">
        <v>1930</v>
      </c>
      <c r="F969" s="243" t="s">
        <v>1572</v>
      </c>
      <c r="G969" s="243"/>
      <c r="H969" s="45" t="s">
        <v>1643</v>
      </c>
      <c r="I969" s="44">
        <v>1</v>
      </c>
      <c r="J969" s="44" t="s">
        <v>590</v>
      </c>
      <c r="K969" s="44" t="s">
        <v>590</v>
      </c>
    </row>
    <row r="970" spans="1:11" ht="22.5">
      <c r="A970" s="43" t="s">
        <v>2002</v>
      </c>
      <c r="B970" s="43"/>
      <c r="C970" s="44" t="s">
        <v>2053</v>
      </c>
      <c r="D970" s="43" t="s">
        <v>1674</v>
      </c>
      <c r="E970" s="43" t="s">
        <v>1727</v>
      </c>
      <c r="F970" s="243" t="s">
        <v>1670</v>
      </c>
      <c r="G970" s="243"/>
      <c r="H970" s="45" t="s">
        <v>1582</v>
      </c>
      <c r="I970" s="44" t="s">
        <v>571</v>
      </c>
      <c r="J970" s="44" t="s">
        <v>2055</v>
      </c>
      <c r="K970" s="46">
        <v>2.73</v>
      </c>
    </row>
    <row r="971" spans="1:11" ht="22.5">
      <c r="A971" s="43" t="s">
        <v>2002</v>
      </c>
      <c r="B971" s="43"/>
      <c r="C971" s="44" t="s">
        <v>526</v>
      </c>
      <c r="D971" s="43" t="s">
        <v>1674</v>
      </c>
      <c r="E971" s="43" t="s">
        <v>527</v>
      </c>
      <c r="F971" s="243" t="s">
        <v>1670</v>
      </c>
      <c r="G971" s="243"/>
      <c r="H971" s="45" t="s">
        <v>1582</v>
      </c>
      <c r="I971" s="44" t="s">
        <v>572</v>
      </c>
      <c r="J971" s="44" t="s">
        <v>528</v>
      </c>
      <c r="K971" s="46">
        <v>0.81</v>
      </c>
    </row>
    <row r="972" spans="1:11" ht="33.75">
      <c r="A972" s="43" t="s">
        <v>1985</v>
      </c>
      <c r="B972" s="43"/>
      <c r="C972" s="44" t="s">
        <v>591</v>
      </c>
      <c r="D972" s="43" t="s">
        <v>1577</v>
      </c>
      <c r="E972" s="43" t="s">
        <v>592</v>
      </c>
      <c r="F972" s="243" t="s">
        <v>1910</v>
      </c>
      <c r="G972" s="243"/>
      <c r="H972" s="45" t="s">
        <v>1643</v>
      </c>
      <c r="I972" s="44" t="s">
        <v>1988</v>
      </c>
      <c r="J972" s="44" t="s">
        <v>593</v>
      </c>
      <c r="K972" s="46">
        <v>276.67</v>
      </c>
    </row>
    <row r="973" spans="1:11">
      <c r="A973" s="47"/>
      <c r="B973" s="47"/>
      <c r="C973" s="47"/>
      <c r="D973" s="47"/>
      <c r="E973" s="47"/>
      <c r="F973" s="44" t="s">
        <v>1989</v>
      </c>
      <c r="G973" s="44" t="s">
        <v>576</v>
      </c>
      <c r="H973" s="44" t="s">
        <v>1991</v>
      </c>
      <c r="I973" s="44" t="s">
        <v>1990</v>
      </c>
      <c r="J973" s="44" t="s">
        <v>1992</v>
      </c>
      <c r="K973" s="44" t="s">
        <v>576</v>
      </c>
    </row>
    <row r="974" spans="1:11">
      <c r="A974" s="47"/>
      <c r="B974" s="47"/>
      <c r="C974" s="47"/>
      <c r="D974" s="47"/>
      <c r="E974" s="47"/>
      <c r="F974" s="44" t="s">
        <v>1993</v>
      </c>
      <c r="G974" s="44" t="s">
        <v>594</v>
      </c>
      <c r="H974" s="242" t="s">
        <v>1995</v>
      </c>
      <c r="I974" s="242"/>
      <c r="J974" s="242" t="s">
        <v>595</v>
      </c>
      <c r="K974" s="242"/>
    </row>
    <row r="975" spans="1:11" ht="15.75" thickBot="1">
      <c r="A975" s="47"/>
      <c r="B975" s="47"/>
      <c r="C975" s="47"/>
      <c r="D975" s="47"/>
      <c r="E975" s="47"/>
      <c r="F975" s="44" t="s">
        <v>1997</v>
      </c>
      <c r="G975" s="44" t="s">
        <v>596</v>
      </c>
      <c r="H975" s="247" t="s">
        <v>1998</v>
      </c>
      <c r="I975" s="247"/>
      <c r="J975" s="247" t="s">
        <v>597</v>
      </c>
      <c r="K975" s="247"/>
    </row>
    <row r="976" spans="1:11" ht="15.75" thickTop="1">
      <c r="A976" s="49"/>
      <c r="B976" s="49"/>
      <c r="C976" s="49"/>
      <c r="D976" s="49"/>
      <c r="E976" s="49"/>
      <c r="F976" s="50"/>
      <c r="G976" s="50"/>
      <c r="H976" s="50"/>
      <c r="I976" s="50"/>
      <c r="J976" s="50"/>
      <c r="K976" s="50"/>
    </row>
    <row r="977" spans="1:11">
      <c r="A977" s="40"/>
      <c r="B977" s="40" t="s">
        <v>1845</v>
      </c>
      <c r="C977" s="41" t="s">
        <v>1713</v>
      </c>
      <c r="D977" s="40" t="s">
        <v>1623</v>
      </c>
      <c r="E977" s="40" t="s">
        <v>1681</v>
      </c>
      <c r="F977" s="246" t="s">
        <v>1745</v>
      </c>
      <c r="G977" s="246"/>
      <c r="H977" s="42" t="s">
        <v>1649</v>
      </c>
      <c r="I977" s="41" t="s">
        <v>1815</v>
      </c>
      <c r="J977" s="41" t="s">
        <v>1958</v>
      </c>
      <c r="K977" s="41" t="s">
        <v>1748</v>
      </c>
    </row>
    <row r="978" spans="1:11" ht="22.5">
      <c r="A978" s="43" t="s">
        <v>1981</v>
      </c>
      <c r="B978" s="43" t="s">
        <v>598</v>
      </c>
      <c r="C978" s="44" t="s">
        <v>599</v>
      </c>
      <c r="D978" s="43" t="s">
        <v>1577</v>
      </c>
      <c r="E978" s="43" t="s">
        <v>1677</v>
      </c>
      <c r="F978" s="243" t="s">
        <v>1572</v>
      </c>
      <c r="G978" s="243"/>
      <c r="H978" s="45" t="s">
        <v>1735</v>
      </c>
      <c r="I978" s="44">
        <v>1</v>
      </c>
      <c r="J978" s="44" t="s">
        <v>600</v>
      </c>
      <c r="K978" s="44" t="s">
        <v>600</v>
      </c>
    </row>
    <row r="979" spans="1:11" ht="22.5">
      <c r="A979" s="43" t="s">
        <v>2002</v>
      </c>
      <c r="B979" s="43"/>
      <c r="C979" s="44" t="s">
        <v>526</v>
      </c>
      <c r="D979" s="43" t="s">
        <v>1674</v>
      </c>
      <c r="E979" s="43" t="s">
        <v>527</v>
      </c>
      <c r="F979" s="243" t="s">
        <v>1670</v>
      </c>
      <c r="G979" s="243"/>
      <c r="H979" s="45" t="s">
        <v>1582</v>
      </c>
      <c r="I979" s="44" t="s">
        <v>2123</v>
      </c>
      <c r="J979" s="44" t="s">
        <v>528</v>
      </c>
      <c r="K979" s="46">
        <v>3.09</v>
      </c>
    </row>
    <row r="980" spans="1:11" ht="22.5">
      <c r="A980" s="43" t="s">
        <v>2002</v>
      </c>
      <c r="B980" s="43"/>
      <c r="C980" s="44" t="s">
        <v>2053</v>
      </c>
      <c r="D980" s="43" t="s">
        <v>1674</v>
      </c>
      <c r="E980" s="43" t="s">
        <v>1727</v>
      </c>
      <c r="F980" s="243" t="s">
        <v>1670</v>
      </c>
      <c r="G980" s="243"/>
      <c r="H980" s="45" t="s">
        <v>1582</v>
      </c>
      <c r="I980" s="44" t="s">
        <v>2209</v>
      </c>
      <c r="J980" s="44" t="s">
        <v>2055</v>
      </c>
      <c r="K980" s="46">
        <v>1.03</v>
      </c>
    </row>
    <row r="981" spans="1:11" ht="33.75">
      <c r="A981" s="43" t="s">
        <v>1985</v>
      </c>
      <c r="B981" s="43"/>
      <c r="C981" s="44" t="s">
        <v>529</v>
      </c>
      <c r="D981" s="43" t="s">
        <v>1674</v>
      </c>
      <c r="E981" s="43" t="s">
        <v>530</v>
      </c>
      <c r="F981" s="243" t="s">
        <v>1910</v>
      </c>
      <c r="G981" s="243"/>
      <c r="H981" s="45" t="s">
        <v>1644</v>
      </c>
      <c r="I981" s="44" t="s">
        <v>2363</v>
      </c>
      <c r="J981" s="44" t="s">
        <v>531</v>
      </c>
      <c r="K981" s="46">
        <v>86.78</v>
      </c>
    </row>
    <row r="982" spans="1:11" ht="33.75">
      <c r="A982" s="43" t="s">
        <v>1985</v>
      </c>
      <c r="B982" s="43"/>
      <c r="C982" s="44" t="s">
        <v>601</v>
      </c>
      <c r="D982" s="43" t="s">
        <v>1577</v>
      </c>
      <c r="E982" s="43" t="s">
        <v>602</v>
      </c>
      <c r="F982" s="243" t="s">
        <v>1910</v>
      </c>
      <c r="G982" s="243"/>
      <c r="H982" s="45" t="s">
        <v>1735</v>
      </c>
      <c r="I982" s="44" t="s">
        <v>1988</v>
      </c>
      <c r="J982" s="44" t="s">
        <v>603</v>
      </c>
      <c r="K982" s="46">
        <v>28.67</v>
      </c>
    </row>
    <row r="983" spans="1:11" ht="33.75">
      <c r="A983" s="43" t="s">
        <v>1985</v>
      </c>
      <c r="B983" s="43"/>
      <c r="C983" s="44" t="s">
        <v>604</v>
      </c>
      <c r="D983" s="43" t="s">
        <v>1577</v>
      </c>
      <c r="E983" s="43" t="s">
        <v>605</v>
      </c>
      <c r="F983" s="243" t="s">
        <v>1910</v>
      </c>
      <c r="G983" s="243"/>
      <c r="H983" s="45" t="s">
        <v>1735</v>
      </c>
      <c r="I983" s="44" t="s">
        <v>1988</v>
      </c>
      <c r="J983" s="44" t="s">
        <v>606</v>
      </c>
      <c r="K983" s="46">
        <v>13</v>
      </c>
    </row>
    <row r="984" spans="1:11">
      <c r="A984" s="47"/>
      <c r="B984" s="47"/>
      <c r="C984" s="47"/>
      <c r="D984" s="47"/>
      <c r="E984" s="47"/>
      <c r="F984" s="44" t="s">
        <v>1989</v>
      </c>
      <c r="G984" s="44" t="s">
        <v>541</v>
      </c>
      <c r="H984" s="44" t="s">
        <v>1991</v>
      </c>
      <c r="I984" s="44" t="s">
        <v>1990</v>
      </c>
      <c r="J984" s="44" t="s">
        <v>1992</v>
      </c>
      <c r="K984" s="44" t="s">
        <v>541</v>
      </c>
    </row>
    <row r="985" spans="1:11">
      <c r="A985" s="47"/>
      <c r="B985" s="47"/>
      <c r="C985" s="47"/>
      <c r="D985" s="47"/>
      <c r="E985" s="47"/>
      <c r="F985" s="44" t="s">
        <v>1993</v>
      </c>
      <c r="G985" s="44" t="s">
        <v>607</v>
      </c>
      <c r="H985" s="242" t="s">
        <v>1995</v>
      </c>
      <c r="I985" s="242"/>
      <c r="J985" s="242" t="s">
        <v>608</v>
      </c>
      <c r="K985" s="242"/>
    </row>
    <row r="986" spans="1:11" ht="15.75" thickBot="1">
      <c r="A986" s="47"/>
      <c r="B986" s="47"/>
      <c r="C986" s="47"/>
      <c r="D986" s="47"/>
      <c r="E986" s="47"/>
      <c r="F986" s="44" t="s">
        <v>1997</v>
      </c>
      <c r="G986" s="44" t="s">
        <v>513</v>
      </c>
      <c r="H986" s="247" t="s">
        <v>1998</v>
      </c>
      <c r="I986" s="247"/>
      <c r="J986" s="247" t="s">
        <v>609</v>
      </c>
      <c r="K986" s="247"/>
    </row>
    <row r="987" spans="1:11" ht="15.75" thickTop="1">
      <c r="A987" s="49"/>
      <c r="B987" s="49"/>
      <c r="C987" s="49"/>
      <c r="D987" s="49"/>
      <c r="E987" s="49"/>
      <c r="F987" s="50"/>
      <c r="G987" s="50"/>
      <c r="H987" s="50"/>
      <c r="I987" s="50"/>
      <c r="J987" s="50"/>
      <c r="K987" s="50"/>
    </row>
    <row r="988" spans="1:11">
      <c r="A988" s="40"/>
      <c r="B988" s="40" t="s">
        <v>1845</v>
      </c>
      <c r="C988" s="41" t="s">
        <v>1713</v>
      </c>
      <c r="D988" s="40" t="s">
        <v>1623</v>
      </c>
      <c r="E988" s="40" t="s">
        <v>1681</v>
      </c>
      <c r="F988" s="246" t="s">
        <v>1745</v>
      </c>
      <c r="G988" s="246"/>
      <c r="H988" s="42" t="s">
        <v>1649</v>
      </c>
      <c r="I988" s="41" t="s">
        <v>1815</v>
      </c>
      <c r="J988" s="41" t="s">
        <v>1958</v>
      </c>
      <c r="K988" s="41" t="s">
        <v>1748</v>
      </c>
    </row>
    <row r="989" spans="1:11" ht="22.5">
      <c r="A989" s="43" t="s">
        <v>1981</v>
      </c>
      <c r="B989" s="43" t="s">
        <v>610</v>
      </c>
      <c r="C989" s="44" t="s">
        <v>611</v>
      </c>
      <c r="D989" s="43" t="s">
        <v>1674</v>
      </c>
      <c r="E989" s="43" t="s">
        <v>1765</v>
      </c>
      <c r="F989" s="243" t="s">
        <v>1939</v>
      </c>
      <c r="G989" s="243"/>
      <c r="H989" s="45" t="s">
        <v>1643</v>
      </c>
      <c r="I989" s="44">
        <v>1</v>
      </c>
      <c r="J989" s="44" t="s">
        <v>612</v>
      </c>
      <c r="K989" s="44" t="s">
        <v>612</v>
      </c>
    </row>
    <row r="990" spans="1:11" ht="22.5">
      <c r="A990" s="43" t="s">
        <v>2002</v>
      </c>
      <c r="B990" s="43"/>
      <c r="C990" s="44" t="s">
        <v>2053</v>
      </c>
      <c r="D990" s="43" t="s">
        <v>1674</v>
      </c>
      <c r="E990" s="43" t="s">
        <v>1727</v>
      </c>
      <c r="F990" s="243" t="s">
        <v>1670</v>
      </c>
      <c r="G990" s="243"/>
      <c r="H990" s="45" t="s">
        <v>1582</v>
      </c>
      <c r="I990" s="44" t="s">
        <v>124</v>
      </c>
      <c r="J990" s="44" t="s">
        <v>2055</v>
      </c>
      <c r="K990" s="46">
        <v>0.38</v>
      </c>
    </row>
    <row r="991" spans="1:11" ht="33.75">
      <c r="A991" s="43" t="s">
        <v>1985</v>
      </c>
      <c r="B991" s="43"/>
      <c r="C991" s="44" t="s">
        <v>613</v>
      </c>
      <c r="D991" s="43" t="s">
        <v>1674</v>
      </c>
      <c r="E991" s="43" t="s">
        <v>614</v>
      </c>
      <c r="F991" s="243" t="s">
        <v>1910</v>
      </c>
      <c r="G991" s="243"/>
      <c r="H991" s="45" t="s">
        <v>1643</v>
      </c>
      <c r="I991" s="44" t="s">
        <v>615</v>
      </c>
      <c r="J991" s="44" t="s">
        <v>434</v>
      </c>
      <c r="K991" s="46">
        <v>6.45</v>
      </c>
    </row>
    <row r="992" spans="1:11">
      <c r="A992" s="47"/>
      <c r="B992" s="47"/>
      <c r="C992" s="47"/>
      <c r="D992" s="47"/>
      <c r="E992" s="47"/>
      <c r="F992" s="44" t="s">
        <v>1989</v>
      </c>
      <c r="G992" s="44" t="s">
        <v>616</v>
      </c>
      <c r="H992" s="44" t="s">
        <v>1991</v>
      </c>
      <c r="I992" s="44" t="s">
        <v>1990</v>
      </c>
      <c r="J992" s="44" t="s">
        <v>1992</v>
      </c>
      <c r="K992" s="44" t="s">
        <v>616</v>
      </c>
    </row>
    <row r="993" spans="1:11">
      <c r="A993" s="47"/>
      <c r="B993" s="47"/>
      <c r="C993" s="47"/>
      <c r="D993" s="47"/>
      <c r="E993" s="47"/>
      <c r="F993" s="44" t="s">
        <v>1993</v>
      </c>
      <c r="G993" s="44" t="s">
        <v>617</v>
      </c>
      <c r="H993" s="242" t="s">
        <v>1995</v>
      </c>
      <c r="I993" s="242"/>
      <c r="J993" s="242" t="s">
        <v>618</v>
      </c>
      <c r="K993" s="242"/>
    </row>
    <row r="994" spans="1:11" ht="15.75" thickBot="1">
      <c r="A994" s="47"/>
      <c r="B994" s="47"/>
      <c r="C994" s="47"/>
      <c r="D994" s="47"/>
      <c r="E994" s="47"/>
      <c r="F994" s="44" t="s">
        <v>1997</v>
      </c>
      <c r="G994" s="44" t="s">
        <v>619</v>
      </c>
      <c r="H994" s="247" t="s">
        <v>1998</v>
      </c>
      <c r="I994" s="247"/>
      <c r="J994" s="247" t="s">
        <v>620</v>
      </c>
      <c r="K994" s="247"/>
    </row>
    <row r="995" spans="1:11" ht="15.75" thickTop="1">
      <c r="A995" s="49"/>
      <c r="B995" s="49"/>
      <c r="C995" s="49"/>
      <c r="D995" s="49"/>
      <c r="E995" s="49"/>
      <c r="F995" s="50"/>
      <c r="G995" s="50"/>
      <c r="H995" s="50"/>
      <c r="I995" s="50"/>
      <c r="J995" s="50"/>
      <c r="K995" s="50"/>
    </row>
    <row r="996" spans="1:11">
      <c r="A996" s="38" t="s">
        <v>1978</v>
      </c>
      <c r="B996" s="38" t="s">
        <v>621</v>
      </c>
      <c r="C996" s="39"/>
      <c r="D996" s="38"/>
      <c r="E996" s="38" t="s">
        <v>1901</v>
      </c>
      <c r="F996" s="244"/>
      <c r="G996" s="245"/>
      <c r="H996" s="39"/>
      <c r="I996" s="39"/>
      <c r="J996" s="39"/>
      <c r="K996" s="39" t="s">
        <v>622</v>
      </c>
    </row>
    <row r="997" spans="1:11">
      <c r="A997" s="40"/>
      <c r="B997" s="40" t="s">
        <v>1845</v>
      </c>
      <c r="C997" s="41" t="s">
        <v>1713</v>
      </c>
      <c r="D997" s="40" t="s">
        <v>1623</v>
      </c>
      <c r="E997" s="40" t="s">
        <v>1681</v>
      </c>
      <c r="F997" s="246" t="s">
        <v>1745</v>
      </c>
      <c r="G997" s="246"/>
      <c r="H997" s="42" t="s">
        <v>1649</v>
      </c>
      <c r="I997" s="41" t="s">
        <v>1815</v>
      </c>
      <c r="J997" s="41" t="s">
        <v>1958</v>
      </c>
      <c r="K997" s="41" t="s">
        <v>1748</v>
      </c>
    </row>
    <row r="998" spans="1:11" ht="22.5">
      <c r="A998" s="43" t="s">
        <v>1981</v>
      </c>
      <c r="B998" s="43" t="s">
        <v>623</v>
      </c>
      <c r="C998" s="44" t="s">
        <v>624</v>
      </c>
      <c r="D998" s="43" t="s">
        <v>1577</v>
      </c>
      <c r="E998" s="43" t="s">
        <v>1933</v>
      </c>
      <c r="F998" s="243" t="s">
        <v>1914</v>
      </c>
      <c r="G998" s="243"/>
      <c r="H998" s="45" t="s">
        <v>1735</v>
      </c>
      <c r="I998" s="44">
        <v>1</v>
      </c>
      <c r="J998" s="44" t="s">
        <v>625</v>
      </c>
      <c r="K998" s="44" t="s">
        <v>625</v>
      </c>
    </row>
    <row r="999" spans="1:11" ht="33.75">
      <c r="A999" s="43" t="s">
        <v>1985</v>
      </c>
      <c r="B999" s="43"/>
      <c r="C999" s="44" t="s">
        <v>626</v>
      </c>
      <c r="D999" s="43" t="s">
        <v>1577</v>
      </c>
      <c r="E999" s="43" t="s">
        <v>627</v>
      </c>
      <c r="F999" s="243" t="s">
        <v>1910</v>
      </c>
      <c r="G999" s="243"/>
      <c r="H999" s="45" t="s">
        <v>1735</v>
      </c>
      <c r="I999" s="44" t="s">
        <v>1988</v>
      </c>
      <c r="J999" s="44" t="s">
        <v>625</v>
      </c>
      <c r="K999" s="46">
        <v>8250</v>
      </c>
    </row>
    <row r="1000" spans="1:11">
      <c r="A1000" s="47"/>
      <c r="B1000" s="47"/>
      <c r="C1000" s="47"/>
      <c r="D1000" s="47"/>
      <c r="E1000" s="47"/>
      <c r="F1000" s="44" t="s">
        <v>1989</v>
      </c>
      <c r="G1000" s="44" t="s">
        <v>1990</v>
      </c>
      <c r="H1000" s="44" t="s">
        <v>1991</v>
      </c>
      <c r="I1000" s="44" t="s">
        <v>1990</v>
      </c>
      <c r="J1000" s="44" t="s">
        <v>1992</v>
      </c>
      <c r="K1000" s="44" t="s">
        <v>1990</v>
      </c>
    </row>
    <row r="1001" spans="1:11">
      <c r="A1001" s="47"/>
      <c r="B1001" s="47"/>
      <c r="C1001" s="47"/>
      <c r="D1001" s="47"/>
      <c r="E1001" s="47"/>
      <c r="F1001" s="44" t="s">
        <v>1993</v>
      </c>
      <c r="G1001" s="44" t="s">
        <v>628</v>
      </c>
      <c r="H1001" s="242" t="s">
        <v>1995</v>
      </c>
      <c r="I1001" s="242"/>
      <c r="J1001" s="242" t="s">
        <v>629</v>
      </c>
      <c r="K1001" s="242"/>
    </row>
    <row r="1002" spans="1:11" ht="15.75" thickBot="1">
      <c r="A1002" s="47"/>
      <c r="B1002" s="47"/>
      <c r="C1002" s="47"/>
      <c r="D1002" s="47"/>
      <c r="E1002" s="47"/>
      <c r="F1002" s="44" t="s">
        <v>1997</v>
      </c>
      <c r="G1002" s="44" t="s">
        <v>1988</v>
      </c>
      <c r="H1002" s="247" t="s">
        <v>1998</v>
      </c>
      <c r="I1002" s="247"/>
      <c r="J1002" s="247" t="s">
        <v>629</v>
      </c>
      <c r="K1002" s="247"/>
    </row>
    <row r="1003" spans="1:11" ht="15.75" thickTop="1">
      <c r="A1003" s="49"/>
      <c r="B1003" s="49"/>
      <c r="C1003" s="49"/>
      <c r="D1003" s="49"/>
      <c r="E1003" s="49"/>
      <c r="F1003" s="50"/>
      <c r="G1003" s="50"/>
      <c r="H1003" s="50"/>
      <c r="I1003" s="50"/>
      <c r="J1003" s="50"/>
      <c r="K1003" s="50"/>
    </row>
    <row r="1004" spans="1:11">
      <c r="A1004" s="40"/>
      <c r="B1004" s="40" t="s">
        <v>1845</v>
      </c>
      <c r="C1004" s="41" t="s">
        <v>1713</v>
      </c>
      <c r="D1004" s="40" t="s">
        <v>1623</v>
      </c>
      <c r="E1004" s="40" t="s">
        <v>1681</v>
      </c>
      <c r="F1004" s="246" t="s">
        <v>1745</v>
      </c>
      <c r="G1004" s="246"/>
      <c r="H1004" s="42" t="s">
        <v>1649</v>
      </c>
      <c r="I1004" s="41" t="s">
        <v>1815</v>
      </c>
      <c r="J1004" s="41" t="s">
        <v>1958</v>
      </c>
      <c r="K1004" s="41" t="s">
        <v>1748</v>
      </c>
    </row>
    <row r="1005" spans="1:11" ht="22.5">
      <c r="A1005" s="43" t="s">
        <v>1981</v>
      </c>
      <c r="B1005" s="43" t="s">
        <v>630</v>
      </c>
      <c r="C1005" s="44" t="s">
        <v>631</v>
      </c>
      <c r="D1005" s="43" t="s">
        <v>1577</v>
      </c>
      <c r="E1005" s="43" t="s">
        <v>1589</v>
      </c>
      <c r="F1005" s="243" t="s">
        <v>1858</v>
      </c>
      <c r="G1005" s="243"/>
      <c r="H1005" s="45" t="s">
        <v>1735</v>
      </c>
      <c r="I1005" s="44">
        <v>1</v>
      </c>
      <c r="J1005" s="44" t="s">
        <v>632</v>
      </c>
      <c r="K1005" s="44" t="s">
        <v>632</v>
      </c>
    </row>
    <row r="1006" spans="1:11" ht="22.5">
      <c r="A1006" s="43" t="s">
        <v>2002</v>
      </c>
      <c r="B1006" s="43"/>
      <c r="C1006" s="44" t="s">
        <v>2184</v>
      </c>
      <c r="D1006" s="43" t="s">
        <v>1674</v>
      </c>
      <c r="E1006" s="43" t="s">
        <v>2185</v>
      </c>
      <c r="F1006" s="243" t="s">
        <v>1670</v>
      </c>
      <c r="G1006" s="243"/>
      <c r="H1006" s="45" t="s">
        <v>1582</v>
      </c>
      <c r="I1006" s="44" t="s">
        <v>633</v>
      </c>
      <c r="J1006" s="44" t="s">
        <v>2187</v>
      </c>
      <c r="K1006" s="46">
        <v>47.72</v>
      </c>
    </row>
    <row r="1007" spans="1:11" ht="22.5">
      <c r="A1007" s="43" t="s">
        <v>2002</v>
      </c>
      <c r="B1007" s="43"/>
      <c r="C1007" s="44" t="s">
        <v>2207</v>
      </c>
      <c r="D1007" s="43" t="s">
        <v>1674</v>
      </c>
      <c r="E1007" s="43" t="s">
        <v>2208</v>
      </c>
      <c r="F1007" s="243" t="s">
        <v>1670</v>
      </c>
      <c r="G1007" s="243"/>
      <c r="H1007" s="45" t="s">
        <v>1582</v>
      </c>
      <c r="I1007" s="44" t="s">
        <v>634</v>
      </c>
      <c r="J1007" s="44" t="s">
        <v>2210</v>
      </c>
      <c r="K1007" s="46">
        <v>50.47</v>
      </c>
    </row>
    <row r="1008" spans="1:11" ht="22.5">
      <c r="A1008" s="43" t="s">
        <v>2002</v>
      </c>
      <c r="B1008" s="43"/>
      <c r="C1008" s="44" t="s">
        <v>2530</v>
      </c>
      <c r="D1008" s="43" t="s">
        <v>1674</v>
      </c>
      <c r="E1008" s="43" t="s">
        <v>1890</v>
      </c>
      <c r="F1008" s="243" t="s">
        <v>1670</v>
      </c>
      <c r="G1008" s="243"/>
      <c r="H1008" s="45" t="s">
        <v>1582</v>
      </c>
      <c r="I1008" s="44" t="s">
        <v>185</v>
      </c>
      <c r="J1008" s="44" t="s">
        <v>2058</v>
      </c>
      <c r="K1008" s="46">
        <v>2.38</v>
      </c>
    </row>
    <row r="1009" spans="1:11" ht="22.5">
      <c r="A1009" s="43" t="s">
        <v>2002</v>
      </c>
      <c r="B1009" s="43"/>
      <c r="C1009" s="44" t="s">
        <v>2053</v>
      </c>
      <c r="D1009" s="43" t="s">
        <v>1674</v>
      </c>
      <c r="E1009" s="43" t="s">
        <v>1727</v>
      </c>
      <c r="F1009" s="243" t="s">
        <v>1670</v>
      </c>
      <c r="G1009" s="243"/>
      <c r="H1009" s="45" t="s">
        <v>1582</v>
      </c>
      <c r="I1009" s="44" t="s">
        <v>635</v>
      </c>
      <c r="J1009" s="44" t="s">
        <v>2055</v>
      </c>
      <c r="K1009" s="46">
        <v>52.82</v>
      </c>
    </row>
    <row r="1010" spans="1:11" ht="33.75">
      <c r="A1010" s="43" t="s">
        <v>2002</v>
      </c>
      <c r="B1010" s="43"/>
      <c r="C1010" s="44" t="s">
        <v>636</v>
      </c>
      <c r="D1010" s="43" t="s">
        <v>1577</v>
      </c>
      <c r="E1010" s="43" t="s">
        <v>637</v>
      </c>
      <c r="F1010" s="243" t="s">
        <v>1935</v>
      </c>
      <c r="G1010" s="243"/>
      <c r="H1010" s="45" t="s">
        <v>1586</v>
      </c>
      <c r="I1010" s="44" t="s">
        <v>167</v>
      </c>
      <c r="J1010" s="44" t="s">
        <v>638</v>
      </c>
      <c r="K1010" s="46">
        <v>12.48</v>
      </c>
    </row>
    <row r="1011" spans="1:11" ht="33.75">
      <c r="A1011" s="43" t="s">
        <v>1985</v>
      </c>
      <c r="B1011" s="43"/>
      <c r="C1011" s="44" t="s">
        <v>639</v>
      </c>
      <c r="D1011" s="43" t="s">
        <v>1674</v>
      </c>
      <c r="E1011" s="43" t="s">
        <v>640</v>
      </c>
      <c r="F1011" s="243" t="s">
        <v>1910</v>
      </c>
      <c r="G1011" s="243"/>
      <c r="H1011" s="45" t="s">
        <v>2073</v>
      </c>
      <c r="I1011" s="44" t="s">
        <v>641</v>
      </c>
      <c r="J1011" s="44" t="s">
        <v>642</v>
      </c>
      <c r="K1011" s="46">
        <v>7.14</v>
      </c>
    </row>
    <row r="1012" spans="1:11" ht="33.75">
      <c r="A1012" s="43" t="s">
        <v>1985</v>
      </c>
      <c r="B1012" s="43"/>
      <c r="C1012" s="44" t="s">
        <v>643</v>
      </c>
      <c r="D1012" s="43" t="s">
        <v>1674</v>
      </c>
      <c r="E1012" s="43" t="s">
        <v>644</v>
      </c>
      <c r="F1012" s="243" t="s">
        <v>1910</v>
      </c>
      <c r="G1012" s="243"/>
      <c r="H1012" s="45" t="s">
        <v>1586</v>
      </c>
      <c r="I1012" s="44" t="s">
        <v>645</v>
      </c>
      <c r="J1012" s="44" t="s">
        <v>646</v>
      </c>
      <c r="K1012" s="46">
        <v>16.75</v>
      </c>
    </row>
    <row r="1013" spans="1:11" ht="33.75">
      <c r="A1013" s="43" t="s">
        <v>1985</v>
      </c>
      <c r="B1013" s="43"/>
      <c r="C1013" s="44" t="s">
        <v>647</v>
      </c>
      <c r="D1013" s="43" t="s">
        <v>1674</v>
      </c>
      <c r="E1013" s="43" t="s">
        <v>648</v>
      </c>
      <c r="F1013" s="243" t="s">
        <v>1910</v>
      </c>
      <c r="G1013" s="243"/>
      <c r="H1013" s="45" t="s">
        <v>1586</v>
      </c>
      <c r="I1013" s="44" t="s">
        <v>124</v>
      </c>
      <c r="J1013" s="44" t="s">
        <v>649</v>
      </c>
      <c r="K1013" s="46">
        <v>0.17</v>
      </c>
    </row>
    <row r="1014" spans="1:11" ht="33.75">
      <c r="A1014" s="43" t="s">
        <v>1985</v>
      </c>
      <c r="B1014" s="43"/>
      <c r="C1014" s="44" t="s">
        <v>650</v>
      </c>
      <c r="D1014" s="43" t="s">
        <v>1674</v>
      </c>
      <c r="E1014" s="43" t="s">
        <v>651</v>
      </c>
      <c r="F1014" s="243" t="s">
        <v>1910</v>
      </c>
      <c r="G1014" s="243"/>
      <c r="H1014" s="45" t="s">
        <v>1735</v>
      </c>
      <c r="I1014" s="44" t="s">
        <v>1988</v>
      </c>
      <c r="J1014" s="44" t="s">
        <v>652</v>
      </c>
      <c r="K1014" s="46">
        <v>1.26</v>
      </c>
    </row>
    <row r="1015" spans="1:11" ht="33.75">
      <c r="A1015" s="43" t="s">
        <v>1985</v>
      </c>
      <c r="B1015" s="43"/>
      <c r="C1015" s="44" t="s">
        <v>653</v>
      </c>
      <c r="D1015" s="43" t="s">
        <v>1674</v>
      </c>
      <c r="E1015" s="43" t="s">
        <v>654</v>
      </c>
      <c r="F1015" s="243" t="s">
        <v>1910</v>
      </c>
      <c r="G1015" s="243"/>
      <c r="H1015" s="45" t="s">
        <v>1735</v>
      </c>
      <c r="I1015" s="44" t="s">
        <v>655</v>
      </c>
      <c r="J1015" s="44" t="s">
        <v>656</v>
      </c>
      <c r="K1015" s="46">
        <v>7.6</v>
      </c>
    </row>
    <row r="1016" spans="1:11" ht="33.75">
      <c r="A1016" s="43" t="s">
        <v>1985</v>
      </c>
      <c r="B1016" s="43"/>
      <c r="C1016" s="44" t="s">
        <v>657</v>
      </c>
      <c r="D1016" s="43" t="s">
        <v>1674</v>
      </c>
      <c r="E1016" s="43" t="s">
        <v>658</v>
      </c>
      <c r="F1016" s="243" t="s">
        <v>1910</v>
      </c>
      <c r="G1016" s="243"/>
      <c r="H1016" s="45" t="s">
        <v>1735</v>
      </c>
      <c r="I1016" s="44" t="s">
        <v>2066</v>
      </c>
      <c r="J1016" s="44" t="s">
        <v>2388</v>
      </c>
      <c r="K1016" s="46">
        <v>0.56000000000000005</v>
      </c>
    </row>
    <row r="1017" spans="1:11" ht="33.75">
      <c r="A1017" s="43" t="s">
        <v>1985</v>
      </c>
      <c r="B1017" s="43"/>
      <c r="C1017" s="44" t="s">
        <v>659</v>
      </c>
      <c r="D1017" s="43" t="s">
        <v>1674</v>
      </c>
      <c r="E1017" s="43" t="s">
        <v>660</v>
      </c>
      <c r="F1017" s="243" t="s">
        <v>1910</v>
      </c>
      <c r="G1017" s="243"/>
      <c r="H1017" s="45" t="s">
        <v>1586</v>
      </c>
      <c r="I1017" s="44" t="s">
        <v>661</v>
      </c>
      <c r="J1017" s="44" t="s">
        <v>662</v>
      </c>
      <c r="K1017" s="46">
        <v>168.98</v>
      </c>
    </row>
    <row r="1018" spans="1:11" ht="33.75">
      <c r="A1018" s="43" t="s">
        <v>1985</v>
      </c>
      <c r="B1018" s="43"/>
      <c r="C1018" s="44" t="s">
        <v>663</v>
      </c>
      <c r="D1018" s="43" t="s">
        <v>1674</v>
      </c>
      <c r="E1018" s="43" t="s">
        <v>664</v>
      </c>
      <c r="F1018" s="243" t="s">
        <v>1910</v>
      </c>
      <c r="G1018" s="243"/>
      <c r="H1018" s="45" t="s">
        <v>1735</v>
      </c>
      <c r="I1018" s="44" t="s">
        <v>2054</v>
      </c>
      <c r="J1018" s="44" t="s">
        <v>234</v>
      </c>
      <c r="K1018" s="46">
        <v>4.42</v>
      </c>
    </row>
    <row r="1019" spans="1:11" ht="33.75">
      <c r="A1019" s="43" t="s">
        <v>1985</v>
      </c>
      <c r="B1019" s="43"/>
      <c r="C1019" s="44" t="s">
        <v>665</v>
      </c>
      <c r="D1019" s="43" t="s">
        <v>1674</v>
      </c>
      <c r="E1019" s="43" t="s">
        <v>666</v>
      </c>
      <c r="F1019" s="243" t="s">
        <v>1910</v>
      </c>
      <c r="G1019" s="243"/>
      <c r="H1019" s="45" t="s">
        <v>1735</v>
      </c>
      <c r="I1019" s="44" t="s">
        <v>2054</v>
      </c>
      <c r="J1019" s="44" t="s">
        <v>667</v>
      </c>
      <c r="K1019" s="46">
        <v>5.58</v>
      </c>
    </row>
    <row r="1020" spans="1:11" ht="33.75">
      <c r="A1020" s="43" t="s">
        <v>1985</v>
      </c>
      <c r="B1020" s="43"/>
      <c r="C1020" s="44" t="s">
        <v>668</v>
      </c>
      <c r="D1020" s="43" t="s">
        <v>1674</v>
      </c>
      <c r="E1020" s="43" t="s">
        <v>669</v>
      </c>
      <c r="F1020" s="243" t="s">
        <v>1910</v>
      </c>
      <c r="G1020" s="243"/>
      <c r="H1020" s="45" t="s">
        <v>1735</v>
      </c>
      <c r="I1020" s="44" t="s">
        <v>1988</v>
      </c>
      <c r="J1020" s="44" t="s">
        <v>670</v>
      </c>
      <c r="K1020" s="46">
        <v>2.91</v>
      </c>
    </row>
    <row r="1021" spans="1:11" ht="33.75">
      <c r="A1021" s="43" t="s">
        <v>1985</v>
      </c>
      <c r="B1021" s="43"/>
      <c r="C1021" s="44" t="s">
        <v>671</v>
      </c>
      <c r="D1021" s="43" t="s">
        <v>1674</v>
      </c>
      <c r="E1021" s="43" t="s">
        <v>672</v>
      </c>
      <c r="F1021" s="243" t="s">
        <v>1910</v>
      </c>
      <c r="G1021" s="243"/>
      <c r="H1021" s="45" t="s">
        <v>1586</v>
      </c>
      <c r="I1021" s="44" t="s">
        <v>167</v>
      </c>
      <c r="J1021" s="44" t="s">
        <v>128</v>
      </c>
      <c r="K1021" s="46">
        <v>8.1</v>
      </c>
    </row>
    <row r="1022" spans="1:11" ht="33.75">
      <c r="A1022" s="43" t="s">
        <v>1985</v>
      </c>
      <c r="B1022" s="43"/>
      <c r="C1022" s="44" t="s">
        <v>673</v>
      </c>
      <c r="D1022" s="43" t="s">
        <v>1674</v>
      </c>
      <c r="E1022" s="43" t="s">
        <v>674</v>
      </c>
      <c r="F1022" s="243" t="s">
        <v>675</v>
      </c>
      <c r="G1022" s="243"/>
      <c r="H1022" s="45" t="s">
        <v>1735</v>
      </c>
      <c r="I1022" s="44" t="s">
        <v>1988</v>
      </c>
      <c r="J1022" s="44" t="s">
        <v>676</v>
      </c>
      <c r="K1022" s="46">
        <v>3220.46</v>
      </c>
    </row>
    <row r="1023" spans="1:11">
      <c r="A1023" s="47"/>
      <c r="B1023" s="47"/>
      <c r="C1023" s="47"/>
      <c r="D1023" s="47"/>
      <c r="E1023" s="47"/>
      <c r="F1023" s="44" t="s">
        <v>1989</v>
      </c>
      <c r="G1023" s="44" t="s">
        <v>677</v>
      </c>
      <c r="H1023" s="44" t="s">
        <v>1991</v>
      </c>
      <c r="I1023" s="44" t="s">
        <v>1990</v>
      </c>
      <c r="J1023" s="44" t="s">
        <v>1992</v>
      </c>
      <c r="K1023" s="44" t="s">
        <v>677</v>
      </c>
    </row>
    <row r="1024" spans="1:11">
      <c r="A1024" s="47"/>
      <c r="B1024" s="47"/>
      <c r="C1024" s="47"/>
      <c r="D1024" s="47"/>
      <c r="E1024" s="47"/>
      <c r="F1024" s="44" t="s">
        <v>1993</v>
      </c>
      <c r="G1024" s="44" t="s">
        <v>678</v>
      </c>
      <c r="H1024" s="242" t="s">
        <v>1995</v>
      </c>
      <c r="I1024" s="242"/>
      <c r="J1024" s="242" t="s">
        <v>679</v>
      </c>
      <c r="K1024" s="242"/>
    </row>
    <row r="1025" spans="1:11" ht="15.75" thickBot="1">
      <c r="A1025" s="47"/>
      <c r="B1025" s="47"/>
      <c r="C1025" s="47"/>
      <c r="D1025" s="47"/>
      <c r="E1025" s="47"/>
      <c r="F1025" s="44" t="s">
        <v>1997</v>
      </c>
      <c r="G1025" s="44" t="s">
        <v>1988</v>
      </c>
      <c r="H1025" s="247" t="s">
        <v>1998</v>
      </c>
      <c r="I1025" s="247"/>
      <c r="J1025" s="247" t="s">
        <v>679</v>
      </c>
      <c r="K1025" s="247"/>
    </row>
    <row r="1026" spans="1:11" ht="15.75" thickTop="1">
      <c r="A1026" s="49"/>
      <c r="B1026" s="49"/>
      <c r="C1026" s="49"/>
      <c r="D1026" s="49"/>
      <c r="E1026" s="49"/>
      <c r="F1026" s="50"/>
      <c r="G1026" s="50"/>
      <c r="H1026" s="50"/>
      <c r="I1026" s="50"/>
      <c r="J1026" s="50"/>
      <c r="K1026" s="50"/>
    </row>
    <row r="1027" spans="1:11">
      <c r="A1027" s="52" t="s">
        <v>1978</v>
      </c>
      <c r="B1027" s="53" t="s">
        <v>680</v>
      </c>
      <c r="C1027" s="54"/>
      <c r="D1027" s="53"/>
      <c r="E1027" s="53" t="s">
        <v>1537</v>
      </c>
      <c r="F1027" s="251"/>
      <c r="G1027" s="252"/>
      <c r="H1027" s="54"/>
      <c r="I1027" s="54"/>
      <c r="J1027" s="54"/>
      <c r="K1027" s="55" t="s">
        <v>681</v>
      </c>
    </row>
    <row r="1028" spans="1:11">
      <c r="A1028" s="56"/>
      <c r="B1028" s="56" t="s">
        <v>1845</v>
      </c>
      <c r="C1028" s="57" t="s">
        <v>1713</v>
      </c>
      <c r="D1028" s="56" t="s">
        <v>1623</v>
      </c>
      <c r="E1028" s="56" t="s">
        <v>1681</v>
      </c>
      <c r="F1028" s="253" t="s">
        <v>1745</v>
      </c>
      <c r="G1028" s="253"/>
      <c r="H1028" s="58" t="s">
        <v>1649</v>
      </c>
      <c r="I1028" s="57" t="s">
        <v>1815</v>
      </c>
      <c r="J1028" s="57" t="s">
        <v>1958</v>
      </c>
      <c r="K1028" s="57" t="s">
        <v>1748</v>
      </c>
    </row>
    <row r="1029" spans="1:11" ht="22.5">
      <c r="A1029" s="43" t="s">
        <v>1981</v>
      </c>
      <c r="B1029" s="43" t="s">
        <v>682</v>
      </c>
      <c r="C1029" s="44" t="s">
        <v>683</v>
      </c>
      <c r="D1029" s="43" t="s">
        <v>1577</v>
      </c>
      <c r="E1029" s="43" t="s">
        <v>1682</v>
      </c>
      <c r="F1029" s="243" t="s">
        <v>1914</v>
      </c>
      <c r="G1029" s="243"/>
      <c r="H1029" s="45" t="s">
        <v>1735</v>
      </c>
      <c r="I1029" s="44">
        <v>1</v>
      </c>
      <c r="J1029" s="44" t="s">
        <v>684</v>
      </c>
      <c r="K1029" s="44" t="s">
        <v>684</v>
      </c>
    </row>
    <row r="1030" spans="1:11" ht="22.5">
      <c r="A1030" s="43" t="s">
        <v>2002</v>
      </c>
      <c r="B1030" s="43"/>
      <c r="C1030" s="44" t="s">
        <v>685</v>
      </c>
      <c r="D1030" s="43" t="s">
        <v>1674</v>
      </c>
      <c r="E1030" s="43" t="s">
        <v>686</v>
      </c>
      <c r="F1030" s="243" t="s">
        <v>1670</v>
      </c>
      <c r="G1030" s="243"/>
      <c r="H1030" s="45" t="s">
        <v>1582</v>
      </c>
      <c r="I1030" s="44" t="s">
        <v>2658</v>
      </c>
      <c r="J1030" s="44" t="s">
        <v>687</v>
      </c>
      <c r="K1030" s="46">
        <v>244</v>
      </c>
    </row>
    <row r="1031" spans="1:11" ht="22.5">
      <c r="A1031" s="43" t="s">
        <v>2002</v>
      </c>
      <c r="B1031" s="43"/>
      <c r="C1031" s="44" t="s">
        <v>2530</v>
      </c>
      <c r="D1031" s="43" t="s">
        <v>1674</v>
      </c>
      <c r="E1031" s="43" t="s">
        <v>1890</v>
      </c>
      <c r="F1031" s="243" t="s">
        <v>1670</v>
      </c>
      <c r="G1031" s="243"/>
      <c r="H1031" s="45" t="s">
        <v>1582</v>
      </c>
      <c r="I1031" s="44" t="s">
        <v>2658</v>
      </c>
      <c r="J1031" s="44" t="s">
        <v>2058</v>
      </c>
      <c r="K1031" s="46">
        <v>254.56</v>
      </c>
    </row>
    <row r="1032" spans="1:11" ht="22.5">
      <c r="A1032" s="43" t="s">
        <v>2002</v>
      </c>
      <c r="B1032" s="43"/>
      <c r="C1032" s="44" t="s">
        <v>688</v>
      </c>
      <c r="D1032" s="43" t="s">
        <v>1674</v>
      </c>
      <c r="E1032" s="43" t="s">
        <v>689</v>
      </c>
      <c r="F1032" s="243" t="s">
        <v>1670</v>
      </c>
      <c r="G1032" s="243"/>
      <c r="H1032" s="45" t="s">
        <v>1582</v>
      </c>
      <c r="I1032" s="44" t="s">
        <v>2658</v>
      </c>
      <c r="J1032" s="44" t="s">
        <v>690</v>
      </c>
      <c r="K1032" s="46">
        <v>277.76</v>
      </c>
    </row>
    <row r="1033" spans="1:11" ht="33.75">
      <c r="A1033" s="43" t="s">
        <v>1985</v>
      </c>
      <c r="B1033" s="43"/>
      <c r="C1033" s="44" t="s">
        <v>691</v>
      </c>
      <c r="D1033" s="43" t="s">
        <v>1674</v>
      </c>
      <c r="E1033" s="43" t="s">
        <v>692</v>
      </c>
      <c r="F1033" s="243" t="s">
        <v>1910</v>
      </c>
      <c r="G1033" s="243"/>
      <c r="H1033" s="45" t="s">
        <v>1735</v>
      </c>
      <c r="I1033" s="44" t="s">
        <v>1988</v>
      </c>
      <c r="J1033" s="44" t="s">
        <v>182</v>
      </c>
      <c r="K1033" s="46">
        <v>10</v>
      </c>
    </row>
    <row r="1034" spans="1:11" ht="33.75">
      <c r="A1034" s="43" t="s">
        <v>1985</v>
      </c>
      <c r="B1034" s="43"/>
      <c r="C1034" s="44" t="s">
        <v>419</v>
      </c>
      <c r="D1034" s="43" t="s">
        <v>1674</v>
      </c>
      <c r="E1034" s="43" t="s">
        <v>420</v>
      </c>
      <c r="F1034" s="243" t="s">
        <v>1910</v>
      </c>
      <c r="G1034" s="243"/>
      <c r="H1034" s="45" t="s">
        <v>1643</v>
      </c>
      <c r="I1034" s="44" t="s">
        <v>2179</v>
      </c>
      <c r="J1034" s="44" t="s">
        <v>422</v>
      </c>
      <c r="K1034" s="46">
        <v>2965.98</v>
      </c>
    </row>
    <row r="1035" spans="1:11" ht="33.75">
      <c r="A1035" s="43" t="s">
        <v>1985</v>
      </c>
      <c r="B1035" s="43"/>
      <c r="C1035" s="44" t="s">
        <v>693</v>
      </c>
      <c r="D1035" s="43" t="s">
        <v>1674</v>
      </c>
      <c r="E1035" s="43" t="s">
        <v>694</v>
      </c>
      <c r="F1035" s="243" t="s">
        <v>1910</v>
      </c>
      <c r="G1035" s="243"/>
      <c r="H1035" s="45" t="s">
        <v>2073</v>
      </c>
      <c r="I1035" s="44" t="s">
        <v>1988</v>
      </c>
      <c r="J1035" s="44" t="s">
        <v>695</v>
      </c>
      <c r="K1035" s="46">
        <v>32.24</v>
      </c>
    </row>
    <row r="1036" spans="1:11" ht="33.75">
      <c r="A1036" s="43" t="s">
        <v>1985</v>
      </c>
      <c r="B1036" s="43"/>
      <c r="C1036" s="44" t="s">
        <v>696</v>
      </c>
      <c r="D1036" s="43" t="s">
        <v>1577</v>
      </c>
      <c r="E1036" s="43" t="s">
        <v>697</v>
      </c>
      <c r="F1036" s="243" t="s">
        <v>1910</v>
      </c>
      <c r="G1036" s="243"/>
      <c r="H1036" s="45" t="s">
        <v>1643</v>
      </c>
      <c r="I1036" s="44" t="s">
        <v>2485</v>
      </c>
      <c r="J1036" s="44" t="s">
        <v>698</v>
      </c>
      <c r="K1036" s="46">
        <v>509.6</v>
      </c>
    </row>
    <row r="1037" spans="1:11" ht="33.75">
      <c r="A1037" s="43" t="s">
        <v>1985</v>
      </c>
      <c r="B1037" s="43"/>
      <c r="C1037" s="44" t="s">
        <v>699</v>
      </c>
      <c r="D1037" s="43" t="s">
        <v>1674</v>
      </c>
      <c r="E1037" s="43" t="s">
        <v>700</v>
      </c>
      <c r="F1037" s="243" t="s">
        <v>1910</v>
      </c>
      <c r="G1037" s="243"/>
      <c r="H1037" s="45" t="s">
        <v>1643</v>
      </c>
      <c r="I1037" s="44" t="s">
        <v>2485</v>
      </c>
      <c r="J1037" s="44" t="s">
        <v>701</v>
      </c>
      <c r="K1037" s="46">
        <v>119.75</v>
      </c>
    </row>
    <row r="1038" spans="1:11" ht="33.75">
      <c r="A1038" s="43" t="s">
        <v>1985</v>
      </c>
      <c r="B1038" s="43"/>
      <c r="C1038" s="44" t="s">
        <v>702</v>
      </c>
      <c r="D1038" s="43" t="s">
        <v>1577</v>
      </c>
      <c r="E1038" s="43" t="s">
        <v>703</v>
      </c>
      <c r="F1038" s="243" t="s">
        <v>1910</v>
      </c>
      <c r="G1038" s="243"/>
      <c r="H1038" s="45" t="s">
        <v>1735</v>
      </c>
      <c r="I1038" s="44" t="s">
        <v>2066</v>
      </c>
      <c r="J1038" s="44" t="s">
        <v>704</v>
      </c>
      <c r="K1038" s="46">
        <v>130.6</v>
      </c>
    </row>
    <row r="1039" spans="1:11">
      <c r="A1039" s="47"/>
      <c r="B1039" s="47"/>
      <c r="C1039" s="47"/>
      <c r="D1039" s="47"/>
      <c r="E1039" s="47"/>
      <c r="F1039" s="44" t="s">
        <v>1989</v>
      </c>
      <c r="G1039" s="44" t="s">
        <v>705</v>
      </c>
      <c r="H1039" s="44" t="s">
        <v>1991</v>
      </c>
      <c r="I1039" s="44" t="s">
        <v>1990</v>
      </c>
      <c r="J1039" s="44" t="s">
        <v>1992</v>
      </c>
      <c r="K1039" s="44" t="s">
        <v>705</v>
      </c>
    </row>
    <row r="1040" spans="1:11">
      <c r="A1040" s="47"/>
      <c r="B1040" s="47"/>
      <c r="C1040" s="47"/>
      <c r="D1040" s="47"/>
      <c r="E1040" s="47"/>
      <c r="F1040" s="44" t="s">
        <v>1993</v>
      </c>
      <c r="G1040" s="44" t="s">
        <v>706</v>
      </c>
      <c r="H1040" s="242" t="s">
        <v>1995</v>
      </c>
      <c r="I1040" s="242"/>
      <c r="J1040" s="242" t="s">
        <v>681</v>
      </c>
      <c r="K1040" s="242"/>
    </row>
    <row r="1041" spans="1:11" ht="15.75" thickBot="1">
      <c r="A1041" s="47"/>
      <c r="B1041" s="47"/>
      <c r="C1041" s="47"/>
      <c r="D1041" s="47"/>
      <c r="E1041" s="47"/>
      <c r="F1041" s="44" t="s">
        <v>1997</v>
      </c>
      <c r="G1041" s="44" t="s">
        <v>1988</v>
      </c>
      <c r="H1041" s="247" t="s">
        <v>1998</v>
      </c>
      <c r="I1041" s="247"/>
      <c r="J1041" s="247" t="s">
        <v>681</v>
      </c>
      <c r="K1041" s="247"/>
    </row>
    <row r="1042" spans="1:11" ht="15.75" thickTop="1">
      <c r="A1042" s="49"/>
      <c r="B1042" s="49"/>
      <c r="C1042" s="49"/>
      <c r="D1042" s="49"/>
      <c r="E1042" s="49"/>
      <c r="F1042" s="50"/>
      <c r="G1042" s="50"/>
      <c r="H1042" s="50"/>
      <c r="I1042" s="50"/>
      <c r="J1042" s="50"/>
      <c r="K1042" s="50"/>
    </row>
    <row r="1043" spans="1:11">
      <c r="A1043" s="38" t="s">
        <v>1978</v>
      </c>
      <c r="B1043" s="38" t="s">
        <v>707</v>
      </c>
      <c r="C1043" s="39"/>
      <c r="D1043" s="38"/>
      <c r="E1043" s="38" t="s">
        <v>1911</v>
      </c>
      <c r="F1043" s="244"/>
      <c r="G1043" s="245"/>
      <c r="H1043" s="39"/>
      <c r="I1043" s="39"/>
      <c r="J1043" s="39"/>
      <c r="K1043" s="39" t="s">
        <v>708</v>
      </c>
    </row>
    <row r="1044" spans="1:11">
      <c r="A1044" s="40"/>
      <c r="B1044" s="40" t="s">
        <v>1845</v>
      </c>
      <c r="C1044" s="41" t="s">
        <v>1713</v>
      </c>
      <c r="D1044" s="40" t="s">
        <v>1623</v>
      </c>
      <c r="E1044" s="40" t="s">
        <v>1681</v>
      </c>
      <c r="F1044" s="246" t="s">
        <v>1745</v>
      </c>
      <c r="G1044" s="246"/>
      <c r="H1044" s="42" t="s">
        <v>1649</v>
      </c>
      <c r="I1044" s="41" t="s">
        <v>1815</v>
      </c>
      <c r="J1044" s="41" t="s">
        <v>1958</v>
      </c>
      <c r="K1044" s="41" t="s">
        <v>1748</v>
      </c>
    </row>
    <row r="1045" spans="1:11" ht="22.5">
      <c r="A1045" s="43" t="s">
        <v>1981</v>
      </c>
      <c r="B1045" s="43" t="s">
        <v>709</v>
      </c>
      <c r="C1045" s="44" t="s">
        <v>710</v>
      </c>
      <c r="D1045" s="43" t="s">
        <v>1674</v>
      </c>
      <c r="E1045" s="43" t="s">
        <v>1628</v>
      </c>
      <c r="F1045" s="243" t="s">
        <v>1670</v>
      </c>
      <c r="G1045" s="243"/>
      <c r="H1045" s="45" t="s">
        <v>1643</v>
      </c>
      <c r="I1045" s="44">
        <v>1</v>
      </c>
      <c r="J1045" s="44" t="s">
        <v>2693</v>
      </c>
      <c r="K1045" s="44" t="s">
        <v>2693</v>
      </c>
    </row>
    <row r="1046" spans="1:11" ht="22.5">
      <c r="A1046" s="43" t="s">
        <v>2002</v>
      </c>
      <c r="B1046" s="43"/>
      <c r="C1046" s="44" t="s">
        <v>2053</v>
      </c>
      <c r="D1046" s="43" t="s">
        <v>1674</v>
      </c>
      <c r="E1046" s="43" t="s">
        <v>1727</v>
      </c>
      <c r="F1046" s="243" t="s">
        <v>1670</v>
      </c>
      <c r="G1046" s="243"/>
      <c r="H1046" s="45" t="s">
        <v>1582</v>
      </c>
      <c r="I1046" s="44" t="s">
        <v>2388</v>
      </c>
      <c r="J1046" s="44" t="s">
        <v>2055</v>
      </c>
      <c r="K1046" s="46">
        <v>1.81</v>
      </c>
    </row>
    <row r="1047" spans="1:11" ht="33.75">
      <c r="A1047" s="43" t="s">
        <v>1985</v>
      </c>
      <c r="B1047" s="43"/>
      <c r="C1047" s="44" t="s">
        <v>711</v>
      </c>
      <c r="D1047" s="43" t="s">
        <v>1674</v>
      </c>
      <c r="E1047" s="43" t="s">
        <v>712</v>
      </c>
      <c r="F1047" s="243" t="s">
        <v>1910</v>
      </c>
      <c r="G1047" s="243"/>
      <c r="H1047" s="45" t="s">
        <v>2435</v>
      </c>
      <c r="I1047" s="44" t="s">
        <v>2005</v>
      </c>
      <c r="J1047" s="44" t="s">
        <v>713</v>
      </c>
      <c r="K1047" s="46">
        <v>0.24</v>
      </c>
    </row>
    <row r="1048" spans="1:11">
      <c r="A1048" s="47"/>
      <c r="B1048" s="47"/>
      <c r="C1048" s="47"/>
      <c r="D1048" s="47"/>
      <c r="E1048" s="47"/>
      <c r="F1048" s="44" t="s">
        <v>1989</v>
      </c>
      <c r="G1048" s="44" t="s">
        <v>714</v>
      </c>
      <c r="H1048" s="44" t="s">
        <v>1991</v>
      </c>
      <c r="I1048" s="44" t="s">
        <v>1990</v>
      </c>
      <c r="J1048" s="44" t="s">
        <v>1992</v>
      </c>
      <c r="K1048" s="44" t="s">
        <v>714</v>
      </c>
    </row>
    <row r="1049" spans="1:11">
      <c r="A1049" s="47"/>
      <c r="B1049" s="47"/>
      <c r="C1049" s="47"/>
      <c r="D1049" s="47"/>
      <c r="E1049" s="47"/>
      <c r="F1049" s="44" t="s">
        <v>1993</v>
      </c>
      <c r="G1049" s="44" t="s">
        <v>715</v>
      </c>
      <c r="H1049" s="242" t="s">
        <v>1995</v>
      </c>
      <c r="I1049" s="242"/>
      <c r="J1049" s="242" t="s">
        <v>716</v>
      </c>
      <c r="K1049" s="242"/>
    </row>
    <row r="1050" spans="1:11" ht="15.75" thickBot="1">
      <c r="A1050" s="47"/>
      <c r="B1050" s="47"/>
      <c r="C1050" s="47"/>
      <c r="D1050" s="47"/>
      <c r="E1050" s="47"/>
      <c r="F1050" s="44" t="s">
        <v>1997</v>
      </c>
      <c r="G1050" s="44" t="s">
        <v>717</v>
      </c>
      <c r="H1050" s="247" t="s">
        <v>1998</v>
      </c>
      <c r="I1050" s="247"/>
      <c r="J1050" s="247" t="s">
        <v>708</v>
      </c>
      <c r="K1050" s="247"/>
    </row>
    <row r="1051" spans="1:11" ht="15.75" thickTop="1">
      <c r="A1051" s="49"/>
      <c r="B1051" s="49"/>
      <c r="C1051" s="49"/>
      <c r="D1051" s="49"/>
      <c r="E1051" s="49"/>
      <c r="F1051" s="50"/>
      <c r="G1051" s="50"/>
      <c r="H1051" s="50"/>
      <c r="I1051" s="50"/>
      <c r="J1051" s="50"/>
      <c r="K1051" s="50"/>
    </row>
    <row r="1052" spans="1:11">
      <c r="A1052" s="38" t="s">
        <v>1978</v>
      </c>
      <c r="B1052" s="38" t="s">
        <v>718</v>
      </c>
      <c r="C1052" s="39"/>
      <c r="D1052" s="38"/>
      <c r="E1052" s="38" t="s">
        <v>1940</v>
      </c>
      <c r="F1052" s="244"/>
      <c r="G1052" s="245"/>
      <c r="H1052" s="39"/>
      <c r="I1052" s="39"/>
      <c r="J1052" s="39"/>
      <c r="K1052" s="39" t="s">
        <v>719</v>
      </c>
    </row>
    <row r="1053" spans="1:11">
      <c r="A1053" s="40"/>
      <c r="B1053" s="40" t="s">
        <v>1845</v>
      </c>
      <c r="C1053" s="41" t="s">
        <v>1713</v>
      </c>
      <c r="D1053" s="40" t="s">
        <v>1623</v>
      </c>
      <c r="E1053" s="40" t="s">
        <v>1681</v>
      </c>
      <c r="F1053" s="246" t="s">
        <v>1745</v>
      </c>
      <c r="G1053" s="246"/>
      <c r="H1053" s="42" t="s">
        <v>1649</v>
      </c>
      <c r="I1053" s="41" t="s">
        <v>1815</v>
      </c>
      <c r="J1053" s="41" t="s">
        <v>1958</v>
      </c>
      <c r="K1053" s="41" t="s">
        <v>1748</v>
      </c>
    </row>
    <row r="1054" spans="1:11" ht="22.5" customHeight="1">
      <c r="A1054" s="43" t="s">
        <v>1981</v>
      </c>
      <c r="B1054" s="43" t="s">
        <v>720</v>
      </c>
      <c r="C1054" s="44" t="s">
        <v>721</v>
      </c>
      <c r="D1054" s="43" t="s">
        <v>1577</v>
      </c>
      <c r="E1054" s="43" t="s">
        <v>1556</v>
      </c>
      <c r="F1054" s="243" t="s">
        <v>1670</v>
      </c>
      <c r="G1054" s="243"/>
      <c r="H1054" s="45" t="s">
        <v>1735</v>
      </c>
      <c r="I1054" s="44">
        <v>1</v>
      </c>
      <c r="J1054" s="44" t="s">
        <v>722</v>
      </c>
      <c r="K1054" s="44" t="s">
        <v>722</v>
      </c>
    </row>
    <row r="1055" spans="1:11" ht="33.75">
      <c r="A1055" s="43" t="s">
        <v>1985</v>
      </c>
      <c r="B1055" s="43"/>
      <c r="C1055" s="44" t="s">
        <v>723</v>
      </c>
      <c r="D1055" s="43" t="s">
        <v>1577</v>
      </c>
      <c r="E1055" s="43" t="s">
        <v>724</v>
      </c>
      <c r="F1055" s="243" t="s">
        <v>1910</v>
      </c>
      <c r="G1055" s="243"/>
      <c r="H1055" s="45" t="s">
        <v>1735</v>
      </c>
      <c r="I1055" s="44" t="s">
        <v>1988</v>
      </c>
      <c r="J1055" s="44" t="s">
        <v>722</v>
      </c>
      <c r="K1055" s="46">
        <v>5120</v>
      </c>
    </row>
    <row r="1056" spans="1:11">
      <c r="A1056" s="47"/>
      <c r="B1056" s="47"/>
      <c r="C1056" s="47"/>
      <c r="D1056" s="47"/>
      <c r="E1056" s="47"/>
      <c r="F1056" s="44" t="s">
        <v>1989</v>
      </c>
      <c r="G1056" s="44" t="s">
        <v>1990</v>
      </c>
      <c r="H1056" s="44" t="s">
        <v>1991</v>
      </c>
      <c r="I1056" s="44" t="s">
        <v>1990</v>
      </c>
      <c r="J1056" s="44" t="s">
        <v>1992</v>
      </c>
      <c r="K1056" s="44" t="s">
        <v>1990</v>
      </c>
    </row>
    <row r="1057" spans="1:11">
      <c r="A1057" s="47"/>
      <c r="B1057" s="47"/>
      <c r="C1057" s="47"/>
      <c r="D1057" s="47"/>
      <c r="E1057" s="47"/>
      <c r="F1057" s="44" t="s">
        <v>1993</v>
      </c>
      <c r="G1057" s="44" t="s">
        <v>725</v>
      </c>
      <c r="H1057" s="242" t="s">
        <v>1995</v>
      </c>
      <c r="I1057" s="242"/>
      <c r="J1057" s="242" t="s">
        <v>719</v>
      </c>
      <c r="K1057" s="242"/>
    </row>
    <row r="1058" spans="1:11" ht="15.75" thickBot="1">
      <c r="A1058" s="47"/>
      <c r="B1058" s="47"/>
      <c r="C1058" s="47"/>
      <c r="D1058" s="47"/>
      <c r="E1058" s="47"/>
      <c r="F1058" s="44" t="s">
        <v>1997</v>
      </c>
      <c r="G1058" s="44" t="s">
        <v>1988</v>
      </c>
      <c r="H1058" s="247" t="s">
        <v>1998</v>
      </c>
      <c r="I1058" s="247"/>
      <c r="J1058" s="247" t="s">
        <v>719</v>
      </c>
      <c r="K1058" s="247"/>
    </row>
    <row r="1059" spans="1:11" ht="15.75" thickTop="1">
      <c r="A1059" s="49"/>
      <c r="B1059" s="49"/>
      <c r="C1059" s="49"/>
      <c r="D1059" s="49"/>
      <c r="E1059" s="49"/>
      <c r="F1059" s="50"/>
      <c r="G1059" s="50"/>
      <c r="H1059" s="50"/>
      <c r="I1059" s="50"/>
      <c r="J1059" s="50"/>
      <c r="K1059" s="50"/>
    </row>
    <row r="1060" spans="1:11">
      <c r="A1060" s="38" t="s">
        <v>1978</v>
      </c>
      <c r="B1060" s="38" t="s">
        <v>726</v>
      </c>
      <c r="C1060" s="39"/>
      <c r="D1060" s="38"/>
      <c r="E1060" s="38" t="s">
        <v>1710</v>
      </c>
      <c r="F1060" s="244"/>
      <c r="G1060" s="245"/>
      <c r="H1060" s="39"/>
      <c r="I1060" s="39"/>
      <c r="J1060" s="39"/>
      <c r="K1060" s="39" t="s">
        <v>727</v>
      </c>
    </row>
    <row r="1061" spans="1:11">
      <c r="A1061" s="40"/>
      <c r="B1061" s="40" t="s">
        <v>1845</v>
      </c>
      <c r="C1061" s="41" t="s">
        <v>1713</v>
      </c>
      <c r="D1061" s="40" t="s">
        <v>1623</v>
      </c>
      <c r="E1061" s="40" t="s">
        <v>1681</v>
      </c>
      <c r="F1061" s="246" t="s">
        <v>1745</v>
      </c>
      <c r="G1061" s="246"/>
      <c r="H1061" s="42" t="s">
        <v>1649</v>
      </c>
      <c r="I1061" s="41" t="s">
        <v>1815</v>
      </c>
      <c r="J1061" s="41" t="s">
        <v>1958</v>
      </c>
      <c r="K1061" s="41" t="s">
        <v>1748</v>
      </c>
    </row>
    <row r="1062" spans="1:11" ht="22.5">
      <c r="A1062" s="43" t="s">
        <v>1981</v>
      </c>
      <c r="B1062" s="43" t="s">
        <v>728</v>
      </c>
      <c r="C1062" s="44" t="s">
        <v>729</v>
      </c>
      <c r="D1062" s="43" t="s">
        <v>1577</v>
      </c>
      <c r="E1062" s="43" t="s">
        <v>1920</v>
      </c>
      <c r="F1062" s="243" t="s">
        <v>1670</v>
      </c>
      <c r="G1062" s="243"/>
      <c r="H1062" s="45" t="s">
        <v>1735</v>
      </c>
      <c r="I1062" s="44">
        <v>1</v>
      </c>
      <c r="J1062" s="44" t="s">
        <v>730</v>
      </c>
      <c r="K1062" s="44" t="s">
        <v>730</v>
      </c>
    </row>
    <row r="1063" spans="1:11" ht="22.5">
      <c r="A1063" s="43" t="s">
        <v>2002</v>
      </c>
      <c r="B1063" s="43"/>
      <c r="C1063" s="44" t="s">
        <v>2053</v>
      </c>
      <c r="D1063" s="43" t="s">
        <v>1674</v>
      </c>
      <c r="E1063" s="43" t="s">
        <v>1727</v>
      </c>
      <c r="F1063" s="243" t="s">
        <v>1670</v>
      </c>
      <c r="G1063" s="243"/>
      <c r="H1063" s="45" t="s">
        <v>1582</v>
      </c>
      <c r="I1063" s="44" t="s">
        <v>2209</v>
      </c>
      <c r="J1063" s="44" t="s">
        <v>2055</v>
      </c>
      <c r="K1063" s="46">
        <v>1.03</v>
      </c>
    </row>
    <row r="1064" spans="1:11" ht="33.75">
      <c r="A1064" s="43" t="s">
        <v>1985</v>
      </c>
      <c r="B1064" s="43"/>
      <c r="C1064" s="44" t="s">
        <v>731</v>
      </c>
      <c r="D1064" s="43" t="s">
        <v>1577</v>
      </c>
      <c r="E1064" s="43" t="s">
        <v>732</v>
      </c>
      <c r="F1064" s="243" t="s">
        <v>1910</v>
      </c>
      <c r="G1064" s="243"/>
      <c r="H1064" s="45" t="s">
        <v>1735</v>
      </c>
      <c r="I1064" s="44" t="s">
        <v>1988</v>
      </c>
      <c r="J1064" s="44" t="s">
        <v>733</v>
      </c>
      <c r="K1064" s="46">
        <v>94.66</v>
      </c>
    </row>
    <row r="1065" spans="1:11">
      <c r="A1065" s="47"/>
      <c r="B1065" s="47"/>
      <c r="C1065" s="47"/>
      <c r="D1065" s="47"/>
      <c r="E1065" s="47"/>
      <c r="F1065" s="44" t="s">
        <v>1989</v>
      </c>
      <c r="G1065" s="44" t="s">
        <v>2450</v>
      </c>
      <c r="H1065" s="44" t="s">
        <v>1991</v>
      </c>
      <c r="I1065" s="44" t="s">
        <v>1990</v>
      </c>
      <c r="J1065" s="44" t="s">
        <v>1992</v>
      </c>
      <c r="K1065" s="44" t="s">
        <v>2450</v>
      </c>
    </row>
    <row r="1066" spans="1:11">
      <c r="A1066" s="47"/>
      <c r="B1066" s="47"/>
      <c r="C1066" s="47"/>
      <c r="D1066" s="47"/>
      <c r="E1066" s="47"/>
      <c r="F1066" s="44" t="s">
        <v>1993</v>
      </c>
      <c r="G1066" s="44" t="s">
        <v>734</v>
      </c>
      <c r="H1066" s="242" t="s">
        <v>1995</v>
      </c>
      <c r="I1066" s="242"/>
      <c r="J1066" s="242" t="s">
        <v>735</v>
      </c>
      <c r="K1066" s="242"/>
    </row>
    <row r="1067" spans="1:11" ht="15.75" thickBot="1">
      <c r="A1067" s="47"/>
      <c r="B1067" s="47"/>
      <c r="C1067" s="47"/>
      <c r="D1067" s="47"/>
      <c r="E1067" s="47"/>
      <c r="F1067" s="44" t="s">
        <v>1997</v>
      </c>
      <c r="G1067" s="44" t="s">
        <v>2054</v>
      </c>
      <c r="H1067" s="247" t="s">
        <v>1998</v>
      </c>
      <c r="I1067" s="247"/>
      <c r="J1067" s="247" t="s">
        <v>727</v>
      </c>
      <c r="K1067" s="247"/>
    </row>
    <row r="1068" spans="1:11" ht="15.75" thickTop="1">
      <c r="A1068" s="49"/>
      <c r="B1068" s="49"/>
      <c r="C1068" s="49"/>
      <c r="D1068" s="49"/>
      <c r="E1068" s="49"/>
      <c r="F1068" s="50"/>
      <c r="G1068" s="50"/>
      <c r="H1068" s="50"/>
      <c r="I1068" s="50"/>
      <c r="J1068" s="50"/>
      <c r="K1068" s="50"/>
    </row>
    <row r="1069" spans="1:11">
      <c r="A1069" s="38" t="s">
        <v>1978</v>
      </c>
      <c r="B1069" s="38" t="s">
        <v>736</v>
      </c>
      <c r="C1069" s="39"/>
      <c r="D1069" s="38"/>
      <c r="E1069" s="38" t="s">
        <v>1621</v>
      </c>
      <c r="F1069" s="244"/>
      <c r="G1069" s="245"/>
      <c r="H1069" s="39"/>
      <c r="I1069" s="39"/>
      <c r="J1069" s="39"/>
      <c r="K1069" s="39" t="s">
        <v>737</v>
      </c>
    </row>
    <row r="1070" spans="1:11">
      <c r="A1070" s="40"/>
      <c r="B1070" s="40" t="s">
        <v>1845</v>
      </c>
      <c r="C1070" s="41" t="s">
        <v>1713</v>
      </c>
      <c r="D1070" s="40" t="s">
        <v>1623</v>
      </c>
      <c r="E1070" s="40" t="s">
        <v>1681</v>
      </c>
      <c r="F1070" s="246" t="s">
        <v>1745</v>
      </c>
      <c r="G1070" s="246"/>
      <c r="H1070" s="42" t="s">
        <v>1649</v>
      </c>
      <c r="I1070" s="41" t="s">
        <v>1815</v>
      </c>
      <c r="J1070" s="41" t="s">
        <v>1958</v>
      </c>
      <c r="K1070" s="41" t="s">
        <v>1748</v>
      </c>
    </row>
    <row r="1071" spans="1:11" ht="22.5">
      <c r="A1071" s="43" t="s">
        <v>1981</v>
      </c>
      <c r="B1071" s="43" t="s">
        <v>738</v>
      </c>
      <c r="C1071" s="44" t="s">
        <v>2053</v>
      </c>
      <c r="D1071" s="43" t="s">
        <v>1674</v>
      </c>
      <c r="E1071" s="43" t="s">
        <v>1727</v>
      </c>
      <c r="F1071" s="243" t="s">
        <v>1670</v>
      </c>
      <c r="G1071" s="243"/>
      <c r="H1071" s="45" t="s">
        <v>1582</v>
      </c>
      <c r="I1071" s="44">
        <v>1</v>
      </c>
      <c r="J1071" s="44" t="s">
        <v>2055</v>
      </c>
      <c r="K1071" s="44" t="s">
        <v>2055</v>
      </c>
    </row>
    <row r="1072" spans="1:11" ht="22.5">
      <c r="A1072" s="43" t="s">
        <v>2002</v>
      </c>
      <c r="B1072" s="43"/>
      <c r="C1072" s="44" t="s">
        <v>2394</v>
      </c>
      <c r="D1072" s="43" t="s">
        <v>1674</v>
      </c>
      <c r="E1072" s="43" t="s">
        <v>2395</v>
      </c>
      <c r="F1072" s="243" t="s">
        <v>1670</v>
      </c>
      <c r="G1072" s="243"/>
      <c r="H1072" s="45" t="s">
        <v>1582</v>
      </c>
      <c r="I1072" s="44" t="s">
        <v>1988</v>
      </c>
      <c r="J1072" s="44" t="s">
        <v>2396</v>
      </c>
      <c r="K1072" s="46">
        <v>0.41</v>
      </c>
    </row>
    <row r="1073" spans="1:11" ht="22.5">
      <c r="A1073" s="43" t="s">
        <v>2002</v>
      </c>
      <c r="B1073" s="43"/>
      <c r="C1073" s="44" t="s">
        <v>2397</v>
      </c>
      <c r="D1073" s="43" t="s">
        <v>1674</v>
      </c>
      <c r="E1073" s="43" t="s">
        <v>2398</v>
      </c>
      <c r="F1073" s="243" t="s">
        <v>1670</v>
      </c>
      <c r="G1073" s="243"/>
      <c r="H1073" s="45" t="s">
        <v>1582</v>
      </c>
      <c r="I1073" s="44" t="s">
        <v>1988</v>
      </c>
      <c r="J1073" s="44" t="s">
        <v>2399</v>
      </c>
      <c r="K1073" s="46">
        <v>0.75</v>
      </c>
    </row>
    <row r="1074" spans="1:11" ht="22.5">
      <c r="A1074" s="43" t="s">
        <v>2002</v>
      </c>
      <c r="B1074" s="43"/>
      <c r="C1074" s="44" t="s">
        <v>739</v>
      </c>
      <c r="D1074" s="43" t="s">
        <v>1674</v>
      </c>
      <c r="E1074" s="43" t="s">
        <v>740</v>
      </c>
      <c r="F1074" s="243" t="s">
        <v>1670</v>
      </c>
      <c r="G1074" s="243"/>
      <c r="H1074" s="45" t="s">
        <v>1582</v>
      </c>
      <c r="I1074" s="44" t="s">
        <v>1988</v>
      </c>
      <c r="J1074" s="44" t="s">
        <v>2388</v>
      </c>
      <c r="K1074" s="46">
        <v>0.14000000000000001</v>
      </c>
    </row>
    <row r="1075" spans="1:11" ht="33.75">
      <c r="A1075" s="43" t="s">
        <v>1985</v>
      </c>
      <c r="B1075" s="43"/>
      <c r="C1075" s="44" t="s">
        <v>2403</v>
      </c>
      <c r="D1075" s="43" t="s">
        <v>1674</v>
      </c>
      <c r="E1075" s="43" t="s">
        <v>2404</v>
      </c>
      <c r="F1075" s="243" t="s">
        <v>2329</v>
      </c>
      <c r="G1075" s="243"/>
      <c r="H1075" s="45" t="s">
        <v>1582</v>
      </c>
      <c r="I1075" s="44" t="s">
        <v>1988</v>
      </c>
      <c r="J1075" s="44" t="s">
        <v>2405</v>
      </c>
      <c r="K1075" s="46">
        <v>1.79</v>
      </c>
    </row>
    <row r="1076" spans="1:11" ht="33.75">
      <c r="A1076" s="43" t="s">
        <v>1985</v>
      </c>
      <c r="B1076" s="43"/>
      <c r="C1076" s="44" t="s">
        <v>2409</v>
      </c>
      <c r="D1076" s="43" t="s">
        <v>1674</v>
      </c>
      <c r="E1076" s="43" t="s">
        <v>2410</v>
      </c>
      <c r="F1076" s="243" t="s">
        <v>2329</v>
      </c>
      <c r="G1076" s="243"/>
      <c r="H1076" s="45" t="s">
        <v>1582</v>
      </c>
      <c r="I1076" s="44" t="s">
        <v>1988</v>
      </c>
      <c r="J1076" s="44" t="s">
        <v>2411</v>
      </c>
      <c r="K1076" s="46">
        <v>0.37</v>
      </c>
    </row>
    <row r="1077" spans="1:11" ht="33.75">
      <c r="A1077" s="43" t="s">
        <v>1985</v>
      </c>
      <c r="B1077" s="43"/>
      <c r="C1077" s="44" t="s">
        <v>2412</v>
      </c>
      <c r="D1077" s="43" t="s">
        <v>1674</v>
      </c>
      <c r="E1077" s="43" t="s">
        <v>2413</v>
      </c>
      <c r="F1077" s="243" t="s">
        <v>1987</v>
      </c>
      <c r="G1077" s="243"/>
      <c r="H1077" s="45" t="s">
        <v>1582</v>
      </c>
      <c r="I1077" s="44" t="s">
        <v>1988</v>
      </c>
      <c r="J1077" s="44" t="s">
        <v>2414</v>
      </c>
      <c r="K1077" s="46">
        <v>0.02</v>
      </c>
    </row>
    <row r="1078" spans="1:11" ht="33.75">
      <c r="A1078" s="43" t="s">
        <v>1985</v>
      </c>
      <c r="B1078" s="43"/>
      <c r="C1078" s="44" t="s">
        <v>741</v>
      </c>
      <c r="D1078" s="43" t="s">
        <v>1674</v>
      </c>
      <c r="E1078" s="43" t="s">
        <v>742</v>
      </c>
      <c r="F1078" s="243" t="s">
        <v>2012</v>
      </c>
      <c r="G1078" s="243"/>
      <c r="H1078" s="45" t="s">
        <v>1582</v>
      </c>
      <c r="I1078" s="44" t="s">
        <v>1988</v>
      </c>
      <c r="J1078" s="44" t="s">
        <v>743</v>
      </c>
      <c r="K1078" s="46">
        <v>8.6999999999999993</v>
      </c>
    </row>
    <row r="1079" spans="1:11" ht="33.75">
      <c r="A1079" s="43" t="s">
        <v>1985</v>
      </c>
      <c r="B1079" s="43"/>
      <c r="C1079" s="44" t="s">
        <v>2415</v>
      </c>
      <c r="D1079" s="43" t="s">
        <v>1674</v>
      </c>
      <c r="E1079" s="43" t="s">
        <v>2416</v>
      </c>
      <c r="F1079" s="243" t="s">
        <v>2417</v>
      </c>
      <c r="G1079" s="243"/>
      <c r="H1079" s="45" t="s">
        <v>1582</v>
      </c>
      <c r="I1079" s="44" t="s">
        <v>1988</v>
      </c>
      <c r="J1079" s="44" t="s">
        <v>2418</v>
      </c>
      <c r="K1079" s="46">
        <v>0.8</v>
      </c>
    </row>
    <row r="1080" spans="1:11">
      <c r="A1080" s="47"/>
      <c r="B1080" s="47"/>
      <c r="C1080" s="47"/>
      <c r="D1080" s="47"/>
      <c r="E1080" s="47"/>
      <c r="F1080" s="44" t="s">
        <v>1989</v>
      </c>
      <c r="G1080" s="44" t="s">
        <v>744</v>
      </c>
      <c r="H1080" s="44" t="s">
        <v>1991</v>
      </c>
      <c r="I1080" s="44" t="s">
        <v>1990</v>
      </c>
      <c r="J1080" s="44" t="s">
        <v>1992</v>
      </c>
      <c r="K1080" s="44" t="s">
        <v>744</v>
      </c>
    </row>
    <row r="1081" spans="1:11">
      <c r="A1081" s="47"/>
      <c r="B1081" s="47"/>
      <c r="C1081" s="47"/>
      <c r="D1081" s="47"/>
      <c r="E1081" s="47"/>
      <c r="F1081" s="44" t="s">
        <v>1993</v>
      </c>
      <c r="G1081" s="44" t="s">
        <v>745</v>
      </c>
      <c r="H1081" s="242" t="s">
        <v>1995</v>
      </c>
      <c r="I1081" s="242"/>
      <c r="J1081" s="242" t="s">
        <v>746</v>
      </c>
      <c r="K1081" s="242"/>
    </row>
    <row r="1082" spans="1:11" ht="15.75" thickBot="1">
      <c r="A1082" s="47"/>
      <c r="B1082" s="47"/>
      <c r="C1082" s="47"/>
      <c r="D1082" s="47"/>
      <c r="E1082" s="47"/>
      <c r="F1082" s="44" t="s">
        <v>1997</v>
      </c>
      <c r="G1082" s="44" t="s">
        <v>2658</v>
      </c>
      <c r="H1082" s="247" t="s">
        <v>1998</v>
      </c>
      <c r="I1082" s="247"/>
      <c r="J1082" s="247" t="s">
        <v>747</v>
      </c>
      <c r="K1082" s="247"/>
    </row>
    <row r="1083" spans="1:11" ht="15.75" thickTop="1">
      <c r="A1083" s="49"/>
      <c r="B1083" s="49"/>
      <c r="C1083" s="49"/>
      <c r="D1083" s="49"/>
      <c r="E1083" s="49"/>
      <c r="F1083" s="50"/>
      <c r="G1083" s="50"/>
      <c r="H1083" s="50"/>
      <c r="I1083" s="50"/>
      <c r="J1083" s="50"/>
      <c r="K1083" s="50"/>
    </row>
    <row r="1084" spans="1:11">
      <c r="A1084" s="40"/>
      <c r="B1084" s="40" t="s">
        <v>1845</v>
      </c>
      <c r="C1084" s="41" t="s">
        <v>1713</v>
      </c>
      <c r="D1084" s="40" t="s">
        <v>1623</v>
      </c>
      <c r="E1084" s="40" t="s">
        <v>1681</v>
      </c>
      <c r="F1084" s="246" t="s">
        <v>1745</v>
      </c>
      <c r="G1084" s="246"/>
      <c r="H1084" s="42" t="s">
        <v>1649</v>
      </c>
      <c r="I1084" s="41" t="s">
        <v>1815</v>
      </c>
      <c r="J1084" s="41" t="s">
        <v>1958</v>
      </c>
      <c r="K1084" s="41" t="s">
        <v>1748</v>
      </c>
    </row>
    <row r="1085" spans="1:11" ht="22.5">
      <c r="A1085" s="43" t="s">
        <v>1981</v>
      </c>
      <c r="B1085" s="43" t="s">
        <v>748</v>
      </c>
      <c r="C1085" s="44" t="s">
        <v>749</v>
      </c>
      <c r="D1085" s="43" t="s">
        <v>1674</v>
      </c>
      <c r="E1085" s="43" t="s">
        <v>1595</v>
      </c>
      <c r="F1085" s="243" t="s">
        <v>1670</v>
      </c>
      <c r="G1085" s="243"/>
      <c r="H1085" s="45" t="s">
        <v>1582</v>
      </c>
      <c r="I1085" s="44">
        <v>1</v>
      </c>
      <c r="J1085" s="44" t="s">
        <v>750</v>
      </c>
      <c r="K1085" s="44" t="s">
        <v>750</v>
      </c>
    </row>
    <row r="1086" spans="1:11" ht="22.5">
      <c r="A1086" s="43" t="s">
        <v>2002</v>
      </c>
      <c r="B1086" s="43"/>
      <c r="C1086" s="44" t="s">
        <v>2397</v>
      </c>
      <c r="D1086" s="43" t="s">
        <v>1674</v>
      </c>
      <c r="E1086" s="43" t="s">
        <v>2398</v>
      </c>
      <c r="F1086" s="243" t="s">
        <v>1670</v>
      </c>
      <c r="G1086" s="243"/>
      <c r="H1086" s="45" t="s">
        <v>1582</v>
      </c>
      <c r="I1086" s="44" t="s">
        <v>2005</v>
      </c>
      <c r="J1086" s="44" t="s">
        <v>2399</v>
      </c>
      <c r="K1086" s="46">
        <v>0.03</v>
      </c>
    </row>
    <row r="1087" spans="1:11" ht="22.5">
      <c r="A1087" s="43" t="s">
        <v>2002</v>
      </c>
      <c r="B1087" s="43"/>
      <c r="C1087" s="44" t="s">
        <v>751</v>
      </c>
      <c r="D1087" s="43" t="s">
        <v>1674</v>
      </c>
      <c r="E1087" s="43" t="s">
        <v>752</v>
      </c>
      <c r="F1087" s="243" t="s">
        <v>1670</v>
      </c>
      <c r="G1087" s="243"/>
      <c r="H1087" s="45" t="s">
        <v>1582</v>
      </c>
      <c r="I1087" s="44" t="s">
        <v>1988</v>
      </c>
      <c r="J1087" s="44" t="s">
        <v>753</v>
      </c>
      <c r="K1087" s="46">
        <v>0.32</v>
      </c>
    </row>
    <row r="1088" spans="1:11" ht="33.75">
      <c r="A1088" s="43" t="s">
        <v>1985</v>
      </c>
      <c r="B1088" s="43"/>
      <c r="C1088" s="44" t="s">
        <v>2403</v>
      </c>
      <c r="D1088" s="43" t="s">
        <v>1674</v>
      </c>
      <c r="E1088" s="43" t="s">
        <v>2404</v>
      </c>
      <c r="F1088" s="243" t="s">
        <v>2329</v>
      </c>
      <c r="G1088" s="243"/>
      <c r="H1088" s="45" t="s">
        <v>1582</v>
      </c>
      <c r="I1088" s="44" t="s">
        <v>1988</v>
      </c>
      <c r="J1088" s="44" t="s">
        <v>2405</v>
      </c>
      <c r="K1088" s="46">
        <v>1.79</v>
      </c>
    </row>
    <row r="1089" spans="1:11" ht="33.75">
      <c r="A1089" s="43" t="s">
        <v>1985</v>
      </c>
      <c r="B1089" s="43"/>
      <c r="C1089" s="44" t="s">
        <v>754</v>
      </c>
      <c r="D1089" s="43" t="s">
        <v>1674</v>
      </c>
      <c r="E1089" s="43" t="s">
        <v>755</v>
      </c>
      <c r="F1089" s="243" t="s">
        <v>2012</v>
      </c>
      <c r="G1089" s="243"/>
      <c r="H1089" s="45" t="s">
        <v>1582</v>
      </c>
      <c r="I1089" s="44" t="s">
        <v>1988</v>
      </c>
      <c r="J1089" s="44" t="s">
        <v>756</v>
      </c>
      <c r="K1089" s="46">
        <v>18.91</v>
      </c>
    </row>
    <row r="1090" spans="1:11" ht="33.75">
      <c r="A1090" s="43" t="s">
        <v>1985</v>
      </c>
      <c r="B1090" s="43"/>
      <c r="C1090" s="44" t="s">
        <v>2409</v>
      </c>
      <c r="D1090" s="43" t="s">
        <v>1674</v>
      </c>
      <c r="E1090" s="43" t="s">
        <v>2410</v>
      </c>
      <c r="F1090" s="243" t="s">
        <v>2329</v>
      </c>
      <c r="G1090" s="243"/>
      <c r="H1090" s="45" t="s">
        <v>1582</v>
      </c>
      <c r="I1090" s="44" t="s">
        <v>1988</v>
      </c>
      <c r="J1090" s="44" t="s">
        <v>2411</v>
      </c>
      <c r="K1090" s="46">
        <v>0.37</v>
      </c>
    </row>
    <row r="1091" spans="1:11" ht="33.75">
      <c r="A1091" s="43" t="s">
        <v>1985</v>
      </c>
      <c r="B1091" s="43"/>
      <c r="C1091" s="44" t="s">
        <v>2412</v>
      </c>
      <c r="D1091" s="43" t="s">
        <v>1674</v>
      </c>
      <c r="E1091" s="43" t="s">
        <v>2413</v>
      </c>
      <c r="F1091" s="243" t="s">
        <v>1987</v>
      </c>
      <c r="G1091" s="243"/>
      <c r="H1091" s="45" t="s">
        <v>1582</v>
      </c>
      <c r="I1091" s="44" t="s">
        <v>1988</v>
      </c>
      <c r="J1091" s="44" t="s">
        <v>2414</v>
      </c>
      <c r="K1091" s="46">
        <v>0.02</v>
      </c>
    </row>
    <row r="1092" spans="1:11" ht="33.75">
      <c r="A1092" s="43" t="s">
        <v>1985</v>
      </c>
      <c r="B1092" s="43"/>
      <c r="C1092" s="44" t="s">
        <v>2415</v>
      </c>
      <c r="D1092" s="43" t="s">
        <v>1674</v>
      </c>
      <c r="E1092" s="43" t="s">
        <v>2416</v>
      </c>
      <c r="F1092" s="243" t="s">
        <v>2417</v>
      </c>
      <c r="G1092" s="243"/>
      <c r="H1092" s="45" t="s">
        <v>1582</v>
      </c>
      <c r="I1092" s="44" t="s">
        <v>1988</v>
      </c>
      <c r="J1092" s="44" t="s">
        <v>2418</v>
      </c>
      <c r="K1092" s="46">
        <v>0.8</v>
      </c>
    </row>
    <row r="1093" spans="1:11">
      <c r="A1093" s="47"/>
      <c r="B1093" s="47"/>
      <c r="C1093" s="47"/>
      <c r="D1093" s="47"/>
      <c r="E1093" s="47"/>
      <c r="F1093" s="44" t="s">
        <v>1989</v>
      </c>
      <c r="G1093" s="44" t="s">
        <v>757</v>
      </c>
      <c r="H1093" s="44" t="s">
        <v>1991</v>
      </c>
      <c r="I1093" s="44" t="s">
        <v>1990</v>
      </c>
      <c r="J1093" s="44" t="s">
        <v>1992</v>
      </c>
      <c r="K1093" s="44" t="s">
        <v>757</v>
      </c>
    </row>
    <row r="1094" spans="1:11">
      <c r="A1094" s="47"/>
      <c r="B1094" s="47"/>
      <c r="C1094" s="47"/>
      <c r="D1094" s="47"/>
      <c r="E1094" s="47"/>
      <c r="F1094" s="44" t="s">
        <v>1993</v>
      </c>
      <c r="G1094" s="44" t="s">
        <v>758</v>
      </c>
      <c r="H1094" s="242" t="s">
        <v>1995</v>
      </c>
      <c r="I1094" s="242"/>
      <c r="J1094" s="242" t="s">
        <v>759</v>
      </c>
      <c r="K1094" s="242"/>
    </row>
    <row r="1095" spans="1:11" ht="15.75" thickBot="1">
      <c r="A1095" s="47"/>
      <c r="B1095" s="47"/>
      <c r="C1095" s="47"/>
      <c r="D1095" s="47"/>
      <c r="E1095" s="47"/>
      <c r="F1095" s="44" t="s">
        <v>1997</v>
      </c>
      <c r="G1095" s="44" t="s">
        <v>2658</v>
      </c>
      <c r="H1095" s="247" t="s">
        <v>1998</v>
      </c>
      <c r="I1095" s="247"/>
      <c r="J1095" s="247" t="s">
        <v>760</v>
      </c>
      <c r="K1095" s="247"/>
    </row>
    <row r="1096" spans="1:11" ht="15.75" thickTop="1">
      <c r="A1096" s="49"/>
      <c r="B1096" s="49"/>
      <c r="C1096" s="49"/>
      <c r="D1096" s="49"/>
      <c r="E1096" s="49"/>
      <c r="F1096" s="50"/>
      <c r="G1096" s="50"/>
      <c r="H1096" s="50"/>
      <c r="I1096" s="50"/>
      <c r="J1096" s="50"/>
      <c r="K1096" s="50"/>
    </row>
    <row r="1097" spans="1:11">
      <c r="A1097" s="40"/>
      <c r="B1097" s="40" t="s">
        <v>1845</v>
      </c>
      <c r="C1097" s="41" t="s">
        <v>1713</v>
      </c>
      <c r="D1097" s="40" t="s">
        <v>1623</v>
      </c>
      <c r="E1097" s="40" t="s">
        <v>1681</v>
      </c>
      <c r="F1097" s="246" t="s">
        <v>1745</v>
      </c>
      <c r="G1097" s="246"/>
      <c r="H1097" s="42" t="s">
        <v>1649</v>
      </c>
      <c r="I1097" s="41" t="s">
        <v>1815</v>
      </c>
      <c r="J1097" s="41" t="s">
        <v>1958</v>
      </c>
      <c r="K1097" s="41" t="s">
        <v>1748</v>
      </c>
    </row>
    <row r="1098" spans="1:11" ht="22.5">
      <c r="A1098" s="43" t="s">
        <v>1981</v>
      </c>
      <c r="B1098" s="43" t="s">
        <v>761</v>
      </c>
      <c r="C1098" s="44" t="s">
        <v>762</v>
      </c>
      <c r="D1098" s="43" t="s">
        <v>1646</v>
      </c>
      <c r="E1098" s="43" t="s">
        <v>1550</v>
      </c>
      <c r="F1098" s="243" t="s">
        <v>1670</v>
      </c>
      <c r="G1098" s="243"/>
      <c r="H1098" s="45" t="s">
        <v>1644</v>
      </c>
      <c r="I1098" s="44">
        <v>1</v>
      </c>
      <c r="J1098" s="44" t="s">
        <v>763</v>
      </c>
      <c r="K1098" s="44" t="s">
        <v>763</v>
      </c>
    </row>
    <row r="1099" spans="1:11" ht="22.5">
      <c r="A1099" s="43" t="s">
        <v>2002</v>
      </c>
      <c r="B1099" s="43"/>
      <c r="C1099" s="44" t="s">
        <v>2053</v>
      </c>
      <c r="D1099" s="43" t="s">
        <v>1674</v>
      </c>
      <c r="E1099" s="43" t="s">
        <v>1727</v>
      </c>
      <c r="F1099" s="243" t="s">
        <v>1670</v>
      </c>
      <c r="G1099" s="243"/>
      <c r="H1099" s="45" t="s">
        <v>1582</v>
      </c>
      <c r="I1099" s="44" t="s">
        <v>764</v>
      </c>
      <c r="J1099" s="44" t="s">
        <v>2055</v>
      </c>
      <c r="K1099" s="46">
        <v>59.73</v>
      </c>
    </row>
    <row r="1100" spans="1:11" ht="22.5">
      <c r="A1100" s="43" t="s">
        <v>2002</v>
      </c>
      <c r="B1100" s="43"/>
      <c r="C1100" s="44" t="s">
        <v>765</v>
      </c>
      <c r="D1100" s="43" t="s">
        <v>1674</v>
      </c>
      <c r="E1100" s="43" t="s">
        <v>766</v>
      </c>
      <c r="F1100" s="243" t="s">
        <v>1670</v>
      </c>
      <c r="G1100" s="243"/>
      <c r="H1100" s="45" t="s">
        <v>1582</v>
      </c>
      <c r="I1100" s="44" t="s">
        <v>767</v>
      </c>
      <c r="J1100" s="44" t="s">
        <v>768</v>
      </c>
      <c r="K1100" s="46">
        <v>7.82</v>
      </c>
    </row>
    <row r="1101" spans="1:11" ht="33.75">
      <c r="A1101" s="43" t="s">
        <v>1985</v>
      </c>
      <c r="B1101" s="43"/>
      <c r="C1101" s="44" t="s">
        <v>769</v>
      </c>
      <c r="D1101" s="43" t="s">
        <v>1646</v>
      </c>
      <c r="E1101" s="43" t="s">
        <v>770</v>
      </c>
      <c r="F1101" s="243" t="s">
        <v>1910</v>
      </c>
      <c r="G1101" s="243"/>
      <c r="H1101" s="45" t="s">
        <v>1582</v>
      </c>
      <c r="I1101" s="44" t="s">
        <v>2170</v>
      </c>
      <c r="J1101" s="44" t="s">
        <v>138</v>
      </c>
      <c r="K1101" s="46">
        <v>17.149999999999999</v>
      </c>
    </row>
    <row r="1102" spans="1:11">
      <c r="A1102" s="47"/>
      <c r="B1102" s="47"/>
      <c r="C1102" s="47"/>
      <c r="D1102" s="47"/>
      <c r="E1102" s="47"/>
      <c r="F1102" s="44" t="s">
        <v>1989</v>
      </c>
      <c r="G1102" s="44" t="s">
        <v>771</v>
      </c>
      <c r="H1102" s="44" t="s">
        <v>1991</v>
      </c>
      <c r="I1102" s="44" t="s">
        <v>1990</v>
      </c>
      <c r="J1102" s="44" t="s">
        <v>1992</v>
      </c>
      <c r="K1102" s="44" t="s">
        <v>771</v>
      </c>
    </row>
    <row r="1103" spans="1:11">
      <c r="A1103" s="47"/>
      <c r="B1103" s="47"/>
      <c r="C1103" s="47"/>
      <c r="D1103" s="47"/>
      <c r="E1103" s="47"/>
      <c r="F1103" s="44" t="s">
        <v>1993</v>
      </c>
      <c r="G1103" s="44" t="s">
        <v>772</v>
      </c>
      <c r="H1103" s="242" t="s">
        <v>1995</v>
      </c>
      <c r="I1103" s="242"/>
      <c r="J1103" s="242" t="s">
        <v>773</v>
      </c>
      <c r="K1103" s="242"/>
    </row>
    <row r="1104" spans="1:11" ht="15.75" thickBot="1">
      <c r="A1104" s="47"/>
      <c r="B1104" s="47"/>
      <c r="C1104" s="47"/>
      <c r="D1104" s="47"/>
      <c r="E1104" s="47"/>
      <c r="F1104" s="44" t="s">
        <v>1997</v>
      </c>
      <c r="G1104" s="44" t="s">
        <v>2485</v>
      </c>
      <c r="H1104" s="247" t="s">
        <v>1998</v>
      </c>
      <c r="I1104" s="247"/>
      <c r="J1104" s="247" t="s">
        <v>774</v>
      </c>
      <c r="K1104" s="247"/>
    </row>
    <row r="1105" spans="1:11" ht="15.75" thickTop="1">
      <c r="A1105" s="49"/>
      <c r="B1105" s="49"/>
      <c r="C1105" s="49"/>
      <c r="D1105" s="49"/>
      <c r="E1105" s="49"/>
      <c r="F1105" s="50"/>
      <c r="G1105" s="50"/>
      <c r="H1105" s="50"/>
      <c r="I1105" s="50"/>
      <c r="J1105" s="50"/>
      <c r="K1105" s="50"/>
    </row>
    <row r="1106" spans="1:11">
      <c r="A1106" s="38" t="s">
        <v>1978</v>
      </c>
      <c r="B1106" s="38" t="s">
        <v>775</v>
      </c>
      <c r="C1106" s="39"/>
      <c r="D1106" s="38"/>
      <c r="E1106" s="38" t="s">
        <v>1938</v>
      </c>
      <c r="F1106" s="244"/>
      <c r="G1106" s="245"/>
      <c r="H1106" s="39"/>
      <c r="I1106" s="39"/>
      <c r="J1106" s="39"/>
      <c r="K1106" s="39" t="s">
        <v>737</v>
      </c>
    </row>
    <row r="1107" spans="1:11">
      <c r="A1107" s="40"/>
      <c r="B1107" s="40" t="s">
        <v>1845</v>
      </c>
      <c r="C1107" s="41" t="s">
        <v>1713</v>
      </c>
      <c r="D1107" s="40" t="s">
        <v>1623</v>
      </c>
      <c r="E1107" s="40" t="s">
        <v>1681</v>
      </c>
      <c r="F1107" s="246" t="s">
        <v>1745</v>
      </c>
      <c r="G1107" s="246"/>
      <c r="H1107" s="42" t="s">
        <v>1649</v>
      </c>
      <c r="I1107" s="41" t="s">
        <v>1815</v>
      </c>
      <c r="J1107" s="41" t="s">
        <v>1958</v>
      </c>
      <c r="K1107" s="41" t="s">
        <v>1748</v>
      </c>
    </row>
    <row r="1108" spans="1:11" ht="22.5">
      <c r="A1108" s="43" t="s">
        <v>1981</v>
      </c>
      <c r="B1108" s="43" t="s">
        <v>776</v>
      </c>
      <c r="C1108" s="44" t="s">
        <v>2053</v>
      </c>
      <c r="D1108" s="43" t="s">
        <v>1674</v>
      </c>
      <c r="E1108" s="43" t="s">
        <v>1727</v>
      </c>
      <c r="F1108" s="243" t="s">
        <v>1670</v>
      </c>
      <c r="G1108" s="243"/>
      <c r="H1108" s="45" t="s">
        <v>1582</v>
      </c>
      <c r="I1108" s="44">
        <v>1</v>
      </c>
      <c r="J1108" s="44" t="s">
        <v>2055</v>
      </c>
      <c r="K1108" s="44" t="s">
        <v>2055</v>
      </c>
    </row>
    <row r="1109" spans="1:11" ht="22.5">
      <c r="A1109" s="43" t="s">
        <v>2002</v>
      </c>
      <c r="B1109" s="43"/>
      <c r="C1109" s="44" t="s">
        <v>2394</v>
      </c>
      <c r="D1109" s="43" t="s">
        <v>1674</v>
      </c>
      <c r="E1109" s="43" t="s">
        <v>2395</v>
      </c>
      <c r="F1109" s="243" t="s">
        <v>1670</v>
      </c>
      <c r="G1109" s="243"/>
      <c r="H1109" s="45" t="s">
        <v>1582</v>
      </c>
      <c r="I1109" s="44" t="s">
        <v>1988</v>
      </c>
      <c r="J1109" s="44" t="s">
        <v>2396</v>
      </c>
      <c r="K1109" s="46">
        <v>0.41</v>
      </c>
    </row>
    <row r="1110" spans="1:11" ht="22.5">
      <c r="A1110" s="43" t="s">
        <v>2002</v>
      </c>
      <c r="B1110" s="43"/>
      <c r="C1110" s="44" t="s">
        <v>2397</v>
      </c>
      <c r="D1110" s="43" t="s">
        <v>1674</v>
      </c>
      <c r="E1110" s="43" t="s">
        <v>2398</v>
      </c>
      <c r="F1110" s="243" t="s">
        <v>1670</v>
      </c>
      <c r="G1110" s="243"/>
      <c r="H1110" s="45" t="s">
        <v>1582</v>
      </c>
      <c r="I1110" s="44" t="s">
        <v>1988</v>
      </c>
      <c r="J1110" s="44" t="s">
        <v>2399</v>
      </c>
      <c r="K1110" s="46">
        <v>0.75</v>
      </c>
    </row>
    <row r="1111" spans="1:11" ht="22.5">
      <c r="A1111" s="43" t="s">
        <v>2002</v>
      </c>
      <c r="B1111" s="43"/>
      <c r="C1111" s="44" t="s">
        <v>739</v>
      </c>
      <c r="D1111" s="43" t="s">
        <v>1674</v>
      </c>
      <c r="E1111" s="43" t="s">
        <v>740</v>
      </c>
      <c r="F1111" s="243" t="s">
        <v>1670</v>
      </c>
      <c r="G1111" s="243"/>
      <c r="H1111" s="45" t="s">
        <v>1582</v>
      </c>
      <c r="I1111" s="44" t="s">
        <v>1988</v>
      </c>
      <c r="J1111" s="44" t="s">
        <v>2388</v>
      </c>
      <c r="K1111" s="46">
        <v>0.14000000000000001</v>
      </c>
    </row>
    <row r="1112" spans="1:11" ht="33.75">
      <c r="A1112" s="43" t="s">
        <v>1985</v>
      </c>
      <c r="B1112" s="43"/>
      <c r="C1112" s="44" t="s">
        <v>2403</v>
      </c>
      <c r="D1112" s="43" t="s">
        <v>1674</v>
      </c>
      <c r="E1112" s="43" t="s">
        <v>2404</v>
      </c>
      <c r="F1112" s="243" t="s">
        <v>2329</v>
      </c>
      <c r="G1112" s="243"/>
      <c r="H1112" s="45" t="s">
        <v>1582</v>
      </c>
      <c r="I1112" s="44" t="s">
        <v>1988</v>
      </c>
      <c r="J1112" s="44" t="s">
        <v>2405</v>
      </c>
      <c r="K1112" s="46">
        <v>1.79</v>
      </c>
    </row>
    <row r="1113" spans="1:11" ht="33.75">
      <c r="A1113" s="43" t="s">
        <v>1985</v>
      </c>
      <c r="B1113" s="43"/>
      <c r="C1113" s="44" t="s">
        <v>2409</v>
      </c>
      <c r="D1113" s="43" t="s">
        <v>1674</v>
      </c>
      <c r="E1113" s="43" t="s">
        <v>2410</v>
      </c>
      <c r="F1113" s="243" t="s">
        <v>2329</v>
      </c>
      <c r="G1113" s="243"/>
      <c r="H1113" s="45" t="s">
        <v>1582</v>
      </c>
      <c r="I1113" s="44" t="s">
        <v>1988</v>
      </c>
      <c r="J1113" s="44" t="s">
        <v>2411</v>
      </c>
      <c r="K1113" s="46">
        <v>0.37</v>
      </c>
    </row>
    <row r="1114" spans="1:11" ht="33.75">
      <c r="A1114" s="43" t="s">
        <v>1985</v>
      </c>
      <c r="B1114" s="43"/>
      <c r="C1114" s="44" t="s">
        <v>2412</v>
      </c>
      <c r="D1114" s="43" t="s">
        <v>1674</v>
      </c>
      <c r="E1114" s="43" t="s">
        <v>2413</v>
      </c>
      <c r="F1114" s="243" t="s">
        <v>1987</v>
      </c>
      <c r="G1114" s="243"/>
      <c r="H1114" s="45" t="s">
        <v>1582</v>
      </c>
      <c r="I1114" s="44" t="s">
        <v>1988</v>
      </c>
      <c r="J1114" s="44" t="s">
        <v>2414</v>
      </c>
      <c r="K1114" s="46">
        <v>0.02</v>
      </c>
    </row>
    <row r="1115" spans="1:11" ht="33.75">
      <c r="A1115" s="43" t="s">
        <v>1985</v>
      </c>
      <c r="B1115" s="43"/>
      <c r="C1115" s="44" t="s">
        <v>741</v>
      </c>
      <c r="D1115" s="43" t="s">
        <v>1674</v>
      </c>
      <c r="E1115" s="43" t="s">
        <v>742</v>
      </c>
      <c r="F1115" s="243" t="s">
        <v>2012</v>
      </c>
      <c r="G1115" s="243"/>
      <c r="H1115" s="45" t="s">
        <v>1582</v>
      </c>
      <c r="I1115" s="44" t="s">
        <v>1988</v>
      </c>
      <c r="J1115" s="44" t="s">
        <v>743</v>
      </c>
      <c r="K1115" s="46">
        <v>8.6999999999999993</v>
      </c>
    </row>
    <row r="1116" spans="1:11" ht="33.75">
      <c r="A1116" s="43" t="s">
        <v>1985</v>
      </c>
      <c r="B1116" s="43"/>
      <c r="C1116" s="44" t="s">
        <v>2415</v>
      </c>
      <c r="D1116" s="43" t="s">
        <v>1674</v>
      </c>
      <c r="E1116" s="43" t="s">
        <v>2416</v>
      </c>
      <c r="F1116" s="243" t="s">
        <v>2417</v>
      </c>
      <c r="G1116" s="243"/>
      <c r="H1116" s="45" t="s">
        <v>1582</v>
      </c>
      <c r="I1116" s="44" t="s">
        <v>1988</v>
      </c>
      <c r="J1116" s="44" t="s">
        <v>2418</v>
      </c>
      <c r="K1116" s="46">
        <v>0.8</v>
      </c>
    </row>
    <row r="1117" spans="1:11">
      <c r="A1117" s="47"/>
      <c r="B1117" s="47"/>
      <c r="C1117" s="47"/>
      <c r="D1117" s="47"/>
      <c r="E1117" s="47"/>
      <c r="F1117" s="44" t="s">
        <v>1989</v>
      </c>
      <c r="G1117" s="44" t="s">
        <v>744</v>
      </c>
      <c r="H1117" s="44" t="s">
        <v>1991</v>
      </c>
      <c r="I1117" s="44" t="s">
        <v>1990</v>
      </c>
      <c r="J1117" s="44" t="s">
        <v>1992</v>
      </c>
      <c r="K1117" s="44" t="s">
        <v>744</v>
      </c>
    </row>
    <row r="1118" spans="1:11">
      <c r="A1118" s="47"/>
      <c r="B1118" s="47"/>
      <c r="C1118" s="47"/>
      <c r="D1118" s="47"/>
      <c r="E1118" s="47"/>
      <c r="F1118" s="44" t="s">
        <v>1993</v>
      </c>
      <c r="G1118" s="44" t="s">
        <v>745</v>
      </c>
      <c r="H1118" s="242" t="s">
        <v>1995</v>
      </c>
      <c r="I1118" s="242"/>
      <c r="J1118" s="242" t="s">
        <v>746</v>
      </c>
      <c r="K1118" s="242"/>
    </row>
    <row r="1119" spans="1:11" ht="15.75" thickBot="1">
      <c r="A1119" s="47"/>
      <c r="B1119" s="47"/>
      <c r="C1119" s="47"/>
      <c r="D1119" s="47"/>
      <c r="E1119" s="47"/>
      <c r="F1119" s="44" t="s">
        <v>1997</v>
      </c>
      <c r="G1119" s="44" t="s">
        <v>2658</v>
      </c>
      <c r="H1119" s="247" t="s">
        <v>1998</v>
      </c>
      <c r="I1119" s="247"/>
      <c r="J1119" s="247" t="s">
        <v>747</v>
      </c>
      <c r="K1119" s="247"/>
    </row>
    <row r="1120" spans="1:11" ht="15.75" thickTop="1">
      <c r="A1120" s="49"/>
      <c r="B1120" s="49"/>
      <c r="C1120" s="49"/>
      <c r="D1120" s="49"/>
      <c r="E1120" s="49"/>
      <c r="F1120" s="50"/>
      <c r="G1120" s="50"/>
      <c r="H1120" s="50"/>
      <c r="I1120" s="50"/>
      <c r="J1120" s="50"/>
      <c r="K1120" s="50"/>
    </row>
    <row r="1121" spans="1:11">
      <c r="A1121" s="40"/>
      <c r="B1121" s="40" t="s">
        <v>1845</v>
      </c>
      <c r="C1121" s="41" t="s">
        <v>1713</v>
      </c>
      <c r="D1121" s="40" t="s">
        <v>1623</v>
      </c>
      <c r="E1121" s="40" t="s">
        <v>1681</v>
      </c>
      <c r="F1121" s="246" t="s">
        <v>1745</v>
      </c>
      <c r="G1121" s="246"/>
      <c r="H1121" s="42" t="s">
        <v>1649</v>
      </c>
      <c r="I1121" s="41" t="s">
        <v>1815</v>
      </c>
      <c r="J1121" s="41" t="s">
        <v>1958</v>
      </c>
      <c r="K1121" s="41" t="s">
        <v>1748</v>
      </c>
    </row>
    <row r="1122" spans="1:11" ht="22.5">
      <c r="A1122" s="43" t="s">
        <v>1981</v>
      </c>
      <c r="B1122" s="43" t="s">
        <v>777</v>
      </c>
      <c r="C1122" s="44" t="s">
        <v>749</v>
      </c>
      <c r="D1122" s="43" t="s">
        <v>1674</v>
      </c>
      <c r="E1122" s="43" t="s">
        <v>1595</v>
      </c>
      <c r="F1122" s="243" t="s">
        <v>1670</v>
      </c>
      <c r="G1122" s="243"/>
      <c r="H1122" s="45" t="s">
        <v>1582</v>
      </c>
      <c r="I1122" s="44">
        <v>1</v>
      </c>
      <c r="J1122" s="44" t="s">
        <v>750</v>
      </c>
      <c r="K1122" s="44" t="s">
        <v>750</v>
      </c>
    </row>
    <row r="1123" spans="1:11" ht="22.5">
      <c r="A1123" s="43" t="s">
        <v>2002</v>
      </c>
      <c r="B1123" s="43"/>
      <c r="C1123" s="44" t="s">
        <v>2397</v>
      </c>
      <c r="D1123" s="43" t="s">
        <v>1674</v>
      </c>
      <c r="E1123" s="43" t="s">
        <v>2398</v>
      </c>
      <c r="F1123" s="243" t="s">
        <v>1670</v>
      </c>
      <c r="G1123" s="243"/>
      <c r="H1123" s="45" t="s">
        <v>1582</v>
      </c>
      <c r="I1123" s="44" t="s">
        <v>2005</v>
      </c>
      <c r="J1123" s="44" t="s">
        <v>2399</v>
      </c>
      <c r="K1123" s="46">
        <v>0.03</v>
      </c>
    </row>
    <row r="1124" spans="1:11" ht="22.5">
      <c r="A1124" s="43" t="s">
        <v>2002</v>
      </c>
      <c r="B1124" s="43"/>
      <c r="C1124" s="44" t="s">
        <v>751</v>
      </c>
      <c r="D1124" s="43" t="s">
        <v>1674</v>
      </c>
      <c r="E1124" s="43" t="s">
        <v>752</v>
      </c>
      <c r="F1124" s="243" t="s">
        <v>1670</v>
      </c>
      <c r="G1124" s="243"/>
      <c r="H1124" s="45" t="s">
        <v>1582</v>
      </c>
      <c r="I1124" s="44" t="s">
        <v>1988</v>
      </c>
      <c r="J1124" s="44" t="s">
        <v>753</v>
      </c>
      <c r="K1124" s="46">
        <v>0.32</v>
      </c>
    </row>
    <row r="1125" spans="1:11" ht="33.75">
      <c r="A1125" s="43" t="s">
        <v>1985</v>
      </c>
      <c r="B1125" s="43"/>
      <c r="C1125" s="44" t="s">
        <v>2403</v>
      </c>
      <c r="D1125" s="43" t="s">
        <v>1674</v>
      </c>
      <c r="E1125" s="43" t="s">
        <v>2404</v>
      </c>
      <c r="F1125" s="243" t="s">
        <v>2329</v>
      </c>
      <c r="G1125" s="243"/>
      <c r="H1125" s="45" t="s">
        <v>1582</v>
      </c>
      <c r="I1125" s="44" t="s">
        <v>1988</v>
      </c>
      <c r="J1125" s="44" t="s">
        <v>2405</v>
      </c>
      <c r="K1125" s="46">
        <v>1.79</v>
      </c>
    </row>
    <row r="1126" spans="1:11" ht="33.75">
      <c r="A1126" s="43" t="s">
        <v>1985</v>
      </c>
      <c r="B1126" s="43"/>
      <c r="C1126" s="44" t="s">
        <v>754</v>
      </c>
      <c r="D1126" s="43" t="s">
        <v>1674</v>
      </c>
      <c r="E1126" s="43" t="s">
        <v>755</v>
      </c>
      <c r="F1126" s="243" t="s">
        <v>2012</v>
      </c>
      <c r="G1126" s="243"/>
      <c r="H1126" s="45" t="s">
        <v>1582</v>
      </c>
      <c r="I1126" s="44" t="s">
        <v>1988</v>
      </c>
      <c r="J1126" s="44" t="s">
        <v>756</v>
      </c>
      <c r="K1126" s="46">
        <v>18.91</v>
      </c>
    </row>
    <row r="1127" spans="1:11" ht="33.75">
      <c r="A1127" s="43" t="s">
        <v>1985</v>
      </c>
      <c r="B1127" s="43"/>
      <c r="C1127" s="44" t="s">
        <v>2409</v>
      </c>
      <c r="D1127" s="43" t="s">
        <v>1674</v>
      </c>
      <c r="E1127" s="43" t="s">
        <v>2410</v>
      </c>
      <c r="F1127" s="243" t="s">
        <v>2329</v>
      </c>
      <c r="G1127" s="243"/>
      <c r="H1127" s="45" t="s">
        <v>1582</v>
      </c>
      <c r="I1127" s="44" t="s">
        <v>1988</v>
      </c>
      <c r="J1127" s="44" t="s">
        <v>2411</v>
      </c>
      <c r="K1127" s="46">
        <v>0.37</v>
      </c>
    </row>
    <row r="1128" spans="1:11" ht="33.75">
      <c r="A1128" s="43" t="s">
        <v>1985</v>
      </c>
      <c r="B1128" s="43"/>
      <c r="C1128" s="44" t="s">
        <v>2412</v>
      </c>
      <c r="D1128" s="43" t="s">
        <v>1674</v>
      </c>
      <c r="E1128" s="43" t="s">
        <v>2413</v>
      </c>
      <c r="F1128" s="243" t="s">
        <v>1987</v>
      </c>
      <c r="G1128" s="243"/>
      <c r="H1128" s="45" t="s">
        <v>1582</v>
      </c>
      <c r="I1128" s="44" t="s">
        <v>1988</v>
      </c>
      <c r="J1128" s="44" t="s">
        <v>2414</v>
      </c>
      <c r="K1128" s="46">
        <v>0.02</v>
      </c>
    </row>
    <row r="1129" spans="1:11" ht="33.75">
      <c r="A1129" s="43" t="s">
        <v>1985</v>
      </c>
      <c r="B1129" s="43"/>
      <c r="C1129" s="44" t="s">
        <v>2415</v>
      </c>
      <c r="D1129" s="43" t="s">
        <v>1674</v>
      </c>
      <c r="E1129" s="43" t="s">
        <v>2416</v>
      </c>
      <c r="F1129" s="243" t="s">
        <v>2417</v>
      </c>
      <c r="G1129" s="243"/>
      <c r="H1129" s="45" t="s">
        <v>1582</v>
      </c>
      <c r="I1129" s="44" t="s">
        <v>1988</v>
      </c>
      <c r="J1129" s="44" t="s">
        <v>2418</v>
      </c>
      <c r="K1129" s="46">
        <v>0.8</v>
      </c>
    </row>
    <row r="1130" spans="1:11">
      <c r="A1130" s="47"/>
      <c r="B1130" s="47"/>
      <c r="C1130" s="47"/>
      <c r="D1130" s="47"/>
      <c r="E1130" s="47"/>
      <c r="F1130" s="44" t="s">
        <v>1989</v>
      </c>
      <c r="G1130" s="44" t="s">
        <v>757</v>
      </c>
      <c r="H1130" s="44" t="s">
        <v>1991</v>
      </c>
      <c r="I1130" s="44" t="s">
        <v>1990</v>
      </c>
      <c r="J1130" s="44" t="s">
        <v>1992</v>
      </c>
      <c r="K1130" s="44" t="s">
        <v>757</v>
      </c>
    </row>
    <row r="1131" spans="1:11">
      <c r="A1131" s="47"/>
      <c r="B1131" s="47"/>
      <c r="C1131" s="47"/>
      <c r="D1131" s="47"/>
      <c r="E1131" s="47"/>
      <c r="F1131" s="44" t="s">
        <v>1993</v>
      </c>
      <c r="G1131" s="44" t="s">
        <v>758</v>
      </c>
      <c r="H1131" s="242" t="s">
        <v>1995</v>
      </c>
      <c r="I1131" s="242"/>
      <c r="J1131" s="242" t="s">
        <v>759</v>
      </c>
      <c r="K1131" s="242"/>
    </row>
    <row r="1132" spans="1:11" ht="15.75" thickBot="1">
      <c r="A1132" s="47"/>
      <c r="B1132" s="47"/>
      <c r="C1132" s="47"/>
      <c r="D1132" s="47"/>
      <c r="E1132" s="47"/>
      <c r="F1132" s="44" t="s">
        <v>1997</v>
      </c>
      <c r="G1132" s="44" t="s">
        <v>2658</v>
      </c>
      <c r="H1132" s="247" t="s">
        <v>1998</v>
      </c>
      <c r="I1132" s="247"/>
      <c r="J1132" s="247" t="s">
        <v>760</v>
      </c>
      <c r="K1132" s="247"/>
    </row>
    <row r="1133" spans="1:11" ht="15.75" thickTop="1">
      <c r="A1133" s="49"/>
      <c r="B1133" s="49"/>
      <c r="C1133" s="49"/>
      <c r="D1133" s="49"/>
      <c r="E1133" s="49"/>
      <c r="F1133" s="50"/>
      <c r="G1133" s="50"/>
      <c r="H1133" s="50"/>
      <c r="I1133" s="50"/>
      <c r="J1133" s="50"/>
      <c r="K1133" s="50"/>
    </row>
    <row r="1134" spans="1:11">
      <c r="A1134" s="40"/>
      <c r="B1134" s="40" t="s">
        <v>1845</v>
      </c>
      <c r="C1134" s="41" t="s">
        <v>1713</v>
      </c>
      <c r="D1134" s="40" t="s">
        <v>1623</v>
      </c>
      <c r="E1134" s="40" t="s">
        <v>1681</v>
      </c>
      <c r="F1134" s="246" t="s">
        <v>1745</v>
      </c>
      <c r="G1134" s="246"/>
      <c r="H1134" s="42" t="s">
        <v>1649</v>
      </c>
      <c r="I1134" s="41" t="s">
        <v>1815</v>
      </c>
      <c r="J1134" s="41" t="s">
        <v>1958</v>
      </c>
      <c r="K1134" s="41" t="s">
        <v>1748</v>
      </c>
    </row>
    <row r="1135" spans="1:11" ht="22.5">
      <c r="A1135" s="43" t="s">
        <v>1981</v>
      </c>
      <c r="B1135" s="43" t="s">
        <v>778</v>
      </c>
      <c r="C1135" s="44" t="s">
        <v>762</v>
      </c>
      <c r="D1135" s="43" t="s">
        <v>1646</v>
      </c>
      <c r="E1135" s="43" t="s">
        <v>1550</v>
      </c>
      <c r="F1135" s="243" t="s">
        <v>1670</v>
      </c>
      <c r="G1135" s="243"/>
      <c r="H1135" s="45" t="s">
        <v>1644</v>
      </c>
      <c r="I1135" s="44">
        <v>1</v>
      </c>
      <c r="J1135" s="44" t="s">
        <v>763</v>
      </c>
      <c r="K1135" s="44" t="s">
        <v>763</v>
      </c>
    </row>
    <row r="1136" spans="1:11" ht="22.5">
      <c r="A1136" s="43" t="s">
        <v>2002</v>
      </c>
      <c r="B1136" s="43"/>
      <c r="C1136" s="44" t="s">
        <v>2053</v>
      </c>
      <c r="D1136" s="43" t="s">
        <v>1674</v>
      </c>
      <c r="E1136" s="43" t="s">
        <v>1727</v>
      </c>
      <c r="F1136" s="243" t="s">
        <v>1670</v>
      </c>
      <c r="G1136" s="243"/>
      <c r="H1136" s="45" t="s">
        <v>1582</v>
      </c>
      <c r="I1136" s="44" t="s">
        <v>764</v>
      </c>
      <c r="J1136" s="44" t="s">
        <v>2055</v>
      </c>
      <c r="K1136" s="46">
        <v>59.73</v>
      </c>
    </row>
    <row r="1137" spans="1:11" ht="22.5">
      <c r="A1137" s="43" t="s">
        <v>2002</v>
      </c>
      <c r="B1137" s="43"/>
      <c r="C1137" s="44" t="s">
        <v>765</v>
      </c>
      <c r="D1137" s="43" t="s">
        <v>1674</v>
      </c>
      <c r="E1137" s="43" t="s">
        <v>766</v>
      </c>
      <c r="F1137" s="243" t="s">
        <v>1670</v>
      </c>
      <c r="G1137" s="243"/>
      <c r="H1137" s="45" t="s">
        <v>1582</v>
      </c>
      <c r="I1137" s="44" t="s">
        <v>767</v>
      </c>
      <c r="J1137" s="44" t="s">
        <v>768</v>
      </c>
      <c r="K1137" s="46">
        <v>7.82</v>
      </c>
    </row>
    <row r="1138" spans="1:11" ht="33.75">
      <c r="A1138" s="43" t="s">
        <v>1985</v>
      </c>
      <c r="B1138" s="43"/>
      <c r="C1138" s="44" t="s">
        <v>769</v>
      </c>
      <c r="D1138" s="43" t="s">
        <v>1646</v>
      </c>
      <c r="E1138" s="43" t="s">
        <v>770</v>
      </c>
      <c r="F1138" s="243" t="s">
        <v>1910</v>
      </c>
      <c r="G1138" s="243"/>
      <c r="H1138" s="45" t="s">
        <v>1582</v>
      </c>
      <c r="I1138" s="44" t="s">
        <v>2170</v>
      </c>
      <c r="J1138" s="44" t="s">
        <v>138</v>
      </c>
      <c r="K1138" s="46">
        <v>17.149999999999999</v>
      </c>
    </row>
    <row r="1139" spans="1:11">
      <c r="A1139" s="47"/>
      <c r="B1139" s="47"/>
      <c r="C1139" s="47"/>
      <c r="D1139" s="47"/>
      <c r="E1139" s="47"/>
      <c r="F1139" s="44" t="s">
        <v>1989</v>
      </c>
      <c r="G1139" s="44" t="s">
        <v>771</v>
      </c>
      <c r="H1139" s="44" t="s">
        <v>1991</v>
      </c>
      <c r="I1139" s="44" t="s">
        <v>1990</v>
      </c>
      <c r="J1139" s="44" t="s">
        <v>1992</v>
      </c>
      <c r="K1139" s="44" t="s">
        <v>771</v>
      </c>
    </row>
    <row r="1140" spans="1:11">
      <c r="A1140" s="47"/>
      <c r="B1140" s="47"/>
      <c r="C1140" s="47"/>
      <c r="D1140" s="47"/>
      <c r="E1140" s="47"/>
      <c r="F1140" s="44" t="s">
        <v>1993</v>
      </c>
      <c r="G1140" s="44" t="s">
        <v>772</v>
      </c>
      <c r="H1140" s="242" t="s">
        <v>1995</v>
      </c>
      <c r="I1140" s="242"/>
      <c r="J1140" s="242" t="s">
        <v>773</v>
      </c>
      <c r="K1140" s="242"/>
    </row>
    <row r="1141" spans="1:11">
      <c r="A1141" s="47"/>
      <c r="B1141" s="47"/>
      <c r="C1141" s="47"/>
      <c r="D1141" s="47"/>
      <c r="E1141" s="47"/>
      <c r="F1141" s="44" t="s">
        <v>1997</v>
      </c>
      <c r="G1141" s="44" t="s">
        <v>2485</v>
      </c>
      <c r="H1141" s="247" t="s">
        <v>1998</v>
      </c>
      <c r="I1141" s="247"/>
      <c r="J1141" s="247" t="s">
        <v>774</v>
      </c>
      <c r="K1141" s="247"/>
    </row>
    <row r="1142" spans="1:11">
      <c r="A1142" s="47"/>
      <c r="B1142" s="47"/>
      <c r="C1142" s="47"/>
      <c r="D1142" s="47"/>
      <c r="E1142" s="47"/>
      <c r="F1142" s="51"/>
      <c r="G1142" s="51"/>
      <c r="H1142" s="89"/>
      <c r="I1142" s="89"/>
      <c r="J1142" s="89"/>
      <c r="K1142" s="89"/>
    </row>
    <row r="1143" spans="1:11">
      <c r="A1143" s="47"/>
      <c r="B1143" s="47"/>
      <c r="C1143" s="47"/>
      <c r="D1143" s="47"/>
      <c r="E1143" s="47"/>
      <c r="F1143" s="51"/>
      <c r="G1143" s="51"/>
      <c r="H1143" s="89"/>
      <c r="I1143" s="89"/>
      <c r="J1143" s="89"/>
      <c r="K1143" s="89"/>
    </row>
    <row r="1144" spans="1:11">
      <c r="A1144" s="47"/>
      <c r="B1144" s="47"/>
      <c r="C1144" s="47"/>
      <c r="D1144" s="47"/>
      <c r="E1144" s="47"/>
      <c r="F1144" s="51"/>
      <c r="G1144" s="51"/>
      <c r="H1144" s="89"/>
      <c r="I1144" s="89"/>
      <c r="J1144" s="89"/>
      <c r="K1144" s="89"/>
    </row>
    <row r="1145" spans="1:11" ht="15.75" thickBot="1"/>
    <row r="1146" spans="1:11">
      <c r="A1146" s="258" t="s">
        <v>13</v>
      </c>
      <c r="B1146" s="259"/>
      <c r="C1146" s="259"/>
      <c r="D1146" s="259"/>
      <c r="E1146" s="259"/>
      <c r="F1146" s="259"/>
      <c r="G1146" s="259"/>
      <c r="H1146" s="259"/>
      <c r="I1146" s="259"/>
      <c r="J1146" s="259"/>
      <c r="K1146" s="260"/>
    </row>
    <row r="1147" spans="1:11">
      <c r="A1147" s="261"/>
      <c r="B1147" s="262"/>
      <c r="C1147" s="262"/>
      <c r="D1147" s="262"/>
      <c r="E1147" s="262"/>
      <c r="F1147" s="262"/>
      <c r="G1147" s="262"/>
      <c r="H1147" s="262"/>
      <c r="I1147" s="262"/>
      <c r="J1147" s="262"/>
      <c r="K1147" s="263"/>
    </row>
    <row r="1148" spans="1:11">
      <c r="A1148" s="69"/>
      <c r="B1148" s="69" t="s">
        <v>1845</v>
      </c>
      <c r="C1148" s="70" t="s">
        <v>1713</v>
      </c>
      <c r="D1148" s="69" t="s">
        <v>1623</v>
      </c>
      <c r="E1148" s="69" t="s">
        <v>1681</v>
      </c>
      <c r="F1148" s="264" t="s">
        <v>1745</v>
      </c>
      <c r="G1148" s="264"/>
      <c r="H1148" s="71" t="s">
        <v>1649</v>
      </c>
      <c r="I1148" s="70" t="s">
        <v>1815</v>
      </c>
      <c r="J1148" s="70" t="s">
        <v>1958</v>
      </c>
      <c r="K1148" s="70" t="s">
        <v>1748</v>
      </c>
    </row>
    <row r="1149" spans="1:11" ht="33.75">
      <c r="A1149" s="72" t="s">
        <v>1981</v>
      </c>
      <c r="B1149" s="72"/>
      <c r="C1149" s="73" t="s">
        <v>2325</v>
      </c>
      <c r="D1149" s="72" t="s">
        <v>1577</v>
      </c>
      <c r="E1149" s="72" t="s">
        <v>1651</v>
      </c>
      <c r="F1149" s="257" t="s">
        <v>1679</v>
      </c>
      <c r="G1149" s="257"/>
      <c r="H1149" s="74" t="s">
        <v>783</v>
      </c>
      <c r="I1149" s="73">
        <v>1</v>
      </c>
      <c r="J1149" s="73" t="s">
        <v>784</v>
      </c>
      <c r="K1149" s="73" t="s">
        <v>784</v>
      </c>
    </row>
    <row r="1150" spans="1:11" ht="33.75">
      <c r="A1150" s="72" t="s">
        <v>1985</v>
      </c>
      <c r="B1150" s="72"/>
      <c r="C1150" s="73" t="s">
        <v>2327</v>
      </c>
      <c r="D1150" s="72" t="s">
        <v>1577</v>
      </c>
      <c r="E1150" s="72" t="s">
        <v>785</v>
      </c>
      <c r="F1150" s="257" t="s">
        <v>1910</v>
      </c>
      <c r="G1150" s="257"/>
      <c r="H1150" s="74" t="s">
        <v>1735</v>
      </c>
      <c r="I1150" s="73" t="s">
        <v>1988</v>
      </c>
      <c r="J1150" s="73" t="s">
        <v>784</v>
      </c>
      <c r="K1150" s="75">
        <v>9383.74</v>
      </c>
    </row>
    <row r="1151" spans="1:11">
      <c r="A1151" s="81"/>
      <c r="B1151" s="77"/>
      <c r="C1151" s="77"/>
      <c r="D1151" s="77"/>
      <c r="E1151" s="77"/>
      <c r="F1151" s="73" t="s">
        <v>1989</v>
      </c>
      <c r="G1151" s="73" t="s">
        <v>1990</v>
      </c>
      <c r="H1151" s="73" t="s">
        <v>1991</v>
      </c>
      <c r="I1151" s="73" t="s">
        <v>1990</v>
      </c>
      <c r="J1151" s="73" t="s">
        <v>1992</v>
      </c>
      <c r="K1151" s="73" t="s">
        <v>1990</v>
      </c>
    </row>
    <row r="1152" spans="1:11" ht="15.75" thickBot="1">
      <c r="A1152" s="81"/>
      <c r="B1152" s="77"/>
      <c r="C1152" s="77"/>
      <c r="D1152" s="77"/>
      <c r="E1152" s="77"/>
      <c r="F1152" s="73" t="s">
        <v>1993</v>
      </c>
      <c r="G1152" s="73" t="s">
        <v>786</v>
      </c>
      <c r="H1152" s="265" t="s">
        <v>1995</v>
      </c>
      <c r="I1152" s="265"/>
      <c r="J1152" s="265" t="s">
        <v>787</v>
      </c>
      <c r="K1152" s="265"/>
    </row>
    <row r="1153" spans="1:11" ht="15.75" thickTop="1">
      <c r="A1153" s="83"/>
      <c r="B1153" s="68"/>
      <c r="C1153" s="68"/>
      <c r="D1153" s="68"/>
      <c r="E1153" s="68"/>
      <c r="F1153" s="76"/>
      <c r="G1153" s="76"/>
      <c r="H1153" s="76"/>
      <c r="I1153" s="76"/>
      <c r="J1153" s="76"/>
      <c r="K1153" s="90"/>
    </row>
    <row r="1154" spans="1:11">
      <c r="A1154" s="69"/>
      <c r="B1154" s="69" t="s">
        <v>1845</v>
      </c>
      <c r="C1154" s="70" t="s">
        <v>1713</v>
      </c>
      <c r="D1154" s="69" t="s">
        <v>1623</v>
      </c>
      <c r="E1154" s="69" t="s">
        <v>1681</v>
      </c>
      <c r="F1154" s="264" t="s">
        <v>1745</v>
      </c>
      <c r="G1154" s="264"/>
      <c r="H1154" s="71" t="s">
        <v>1649</v>
      </c>
      <c r="I1154" s="70" t="s">
        <v>1815</v>
      </c>
      <c r="J1154" s="70" t="s">
        <v>1958</v>
      </c>
      <c r="K1154" s="70" t="s">
        <v>1748</v>
      </c>
    </row>
    <row r="1155" spans="1:11" ht="33.75">
      <c r="A1155" s="72" t="s">
        <v>1981</v>
      </c>
      <c r="B1155" s="72"/>
      <c r="C1155" s="73" t="s">
        <v>636</v>
      </c>
      <c r="D1155" s="72" t="s">
        <v>1577</v>
      </c>
      <c r="E1155" s="72" t="s">
        <v>637</v>
      </c>
      <c r="F1155" s="257" t="s">
        <v>1935</v>
      </c>
      <c r="G1155" s="257"/>
      <c r="H1155" s="74" t="s">
        <v>1586</v>
      </c>
      <c r="I1155" s="73">
        <v>1</v>
      </c>
      <c r="J1155" s="73" t="s">
        <v>638</v>
      </c>
      <c r="K1155" s="73" t="s">
        <v>638</v>
      </c>
    </row>
    <row r="1156" spans="1:11" ht="22.5">
      <c r="A1156" s="72" t="s">
        <v>2002</v>
      </c>
      <c r="B1156" s="72"/>
      <c r="C1156" s="73" t="s">
        <v>2088</v>
      </c>
      <c r="D1156" s="72" t="s">
        <v>1674</v>
      </c>
      <c r="E1156" s="72" t="s">
        <v>2089</v>
      </c>
      <c r="F1156" s="257" t="s">
        <v>1670</v>
      </c>
      <c r="G1156" s="257"/>
      <c r="H1156" s="74" t="s">
        <v>1582</v>
      </c>
      <c r="I1156" s="73" t="s">
        <v>788</v>
      </c>
      <c r="J1156" s="73" t="s">
        <v>2091</v>
      </c>
      <c r="K1156" s="75">
        <v>0.08</v>
      </c>
    </row>
    <row r="1157" spans="1:11" ht="22.5">
      <c r="A1157" s="72" t="s">
        <v>2002</v>
      </c>
      <c r="B1157" s="72"/>
      <c r="C1157" s="73" t="s">
        <v>2053</v>
      </c>
      <c r="D1157" s="72" t="s">
        <v>1674</v>
      </c>
      <c r="E1157" s="72" t="s">
        <v>1727</v>
      </c>
      <c r="F1157" s="257" t="s">
        <v>1670</v>
      </c>
      <c r="G1157" s="257"/>
      <c r="H1157" s="74" t="s">
        <v>1582</v>
      </c>
      <c r="I1157" s="73" t="s">
        <v>789</v>
      </c>
      <c r="J1157" s="73" t="s">
        <v>2055</v>
      </c>
      <c r="K1157" s="75">
        <v>3.54</v>
      </c>
    </row>
    <row r="1158" spans="1:11" ht="33.75">
      <c r="A1158" s="72" t="s">
        <v>1985</v>
      </c>
      <c r="B1158" s="72"/>
      <c r="C1158" s="73" t="s">
        <v>790</v>
      </c>
      <c r="D1158" s="72" t="s">
        <v>1674</v>
      </c>
      <c r="E1158" s="72" t="s">
        <v>791</v>
      </c>
      <c r="F1158" s="257" t="s">
        <v>1910</v>
      </c>
      <c r="G1158" s="257"/>
      <c r="H1158" s="74" t="s">
        <v>1644</v>
      </c>
      <c r="I1158" s="73" t="s">
        <v>792</v>
      </c>
      <c r="J1158" s="73" t="s">
        <v>793</v>
      </c>
      <c r="K1158" s="75">
        <v>0.13</v>
      </c>
    </row>
    <row r="1159" spans="1:11" ht="33.75">
      <c r="A1159" s="72" t="s">
        <v>1985</v>
      </c>
      <c r="B1159" s="72"/>
      <c r="C1159" s="73" t="s">
        <v>794</v>
      </c>
      <c r="D1159" s="72" t="s">
        <v>1674</v>
      </c>
      <c r="E1159" s="72" t="s">
        <v>795</v>
      </c>
      <c r="F1159" s="257" t="s">
        <v>1910</v>
      </c>
      <c r="G1159" s="257"/>
      <c r="H1159" s="74" t="s">
        <v>2073</v>
      </c>
      <c r="I1159" s="73" t="s">
        <v>796</v>
      </c>
      <c r="J1159" s="73" t="s">
        <v>2669</v>
      </c>
      <c r="K1159" s="75">
        <v>0.41</v>
      </c>
    </row>
    <row r="1160" spans="1:11">
      <c r="A1160" s="81"/>
      <c r="B1160" s="77"/>
      <c r="C1160" s="77"/>
      <c r="D1160" s="77"/>
      <c r="E1160" s="77"/>
      <c r="F1160" s="73" t="s">
        <v>1989</v>
      </c>
      <c r="G1160" s="73" t="s">
        <v>797</v>
      </c>
      <c r="H1160" s="73" t="s">
        <v>1991</v>
      </c>
      <c r="I1160" s="73" t="s">
        <v>1990</v>
      </c>
      <c r="J1160" s="73" t="s">
        <v>1992</v>
      </c>
      <c r="K1160" s="73" t="s">
        <v>797</v>
      </c>
    </row>
    <row r="1161" spans="1:11" ht="15.75" thickBot="1">
      <c r="A1161" s="81"/>
      <c r="B1161" s="77"/>
      <c r="C1161" s="77"/>
      <c r="D1161" s="77"/>
      <c r="E1161" s="77"/>
      <c r="F1161" s="73" t="s">
        <v>1993</v>
      </c>
      <c r="G1161" s="73" t="s">
        <v>798</v>
      </c>
      <c r="H1161" s="265" t="s">
        <v>1995</v>
      </c>
      <c r="I1161" s="265"/>
      <c r="J1161" s="265" t="s">
        <v>799</v>
      </c>
      <c r="K1161" s="265"/>
    </row>
    <row r="1162" spans="1:11" ht="15.75" thickTop="1">
      <c r="A1162" s="83"/>
      <c r="B1162" s="68"/>
      <c r="C1162" s="68"/>
      <c r="D1162" s="68"/>
      <c r="E1162" s="68"/>
      <c r="F1162" s="76"/>
      <c r="G1162" s="76"/>
      <c r="H1162" s="76"/>
      <c r="I1162" s="76"/>
      <c r="J1162" s="76"/>
      <c r="K1162" s="90"/>
    </row>
    <row r="1163" spans="1:11">
      <c r="A1163" s="69"/>
      <c r="B1163" s="69" t="s">
        <v>1845</v>
      </c>
      <c r="C1163" s="70" t="s">
        <v>1713</v>
      </c>
      <c r="D1163" s="69" t="s">
        <v>1623</v>
      </c>
      <c r="E1163" s="69" t="s">
        <v>1681</v>
      </c>
      <c r="F1163" s="264" t="s">
        <v>1745</v>
      </c>
      <c r="G1163" s="264"/>
      <c r="H1163" s="71" t="s">
        <v>1649</v>
      </c>
      <c r="I1163" s="70" t="s">
        <v>1815</v>
      </c>
      <c r="J1163" s="70" t="s">
        <v>1958</v>
      </c>
      <c r="K1163" s="70" t="s">
        <v>1748</v>
      </c>
    </row>
    <row r="1164" spans="1:11" ht="22.5">
      <c r="A1164" s="72" t="s">
        <v>1981</v>
      </c>
      <c r="B1164" s="72"/>
      <c r="C1164" s="73" t="s">
        <v>2510</v>
      </c>
      <c r="D1164" s="72" t="s">
        <v>1674</v>
      </c>
      <c r="E1164" s="72" t="s">
        <v>2511</v>
      </c>
      <c r="F1164" s="257" t="s">
        <v>1912</v>
      </c>
      <c r="G1164" s="257"/>
      <c r="H1164" s="74" t="s">
        <v>1735</v>
      </c>
      <c r="I1164" s="73">
        <v>1</v>
      </c>
      <c r="J1164" s="73" t="s">
        <v>2512</v>
      </c>
      <c r="K1164" s="73" t="s">
        <v>2512</v>
      </c>
    </row>
    <row r="1165" spans="1:11" ht="22.5">
      <c r="A1165" s="72" t="s">
        <v>2002</v>
      </c>
      <c r="B1165" s="72"/>
      <c r="C1165" s="73" t="s">
        <v>2053</v>
      </c>
      <c r="D1165" s="72" t="s">
        <v>1674</v>
      </c>
      <c r="E1165" s="72" t="s">
        <v>1727</v>
      </c>
      <c r="F1165" s="257" t="s">
        <v>1670</v>
      </c>
      <c r="G1165" s="257"/>
      <c r="H1165" s="74" t="s">
        <v>1582</v>
      </c>
      <c r="I1165" s="73" t="s">
        <v>800</v>
      </c>
      <c r="J1165" s="73" t="s">
        <v>2055</v>
      </c>
      <c r="K1165" s="75">
        <v>13.57</v>
      </c>
    </row>
    <row r="1166" spans="1:11" ht="22.5">
      <c r="A1166" s="72" t="s">
        <v>2002</v>
      </c>
      <c r="B1166" s="72"/>
      <c r="C1166" s="73" t="s">
        <v>2088</v>
      </c>
      <c r="D1166" s="72" t="s">
        <v>1674</v>
      </c>
      <c r="E1166" s="72" t="s">
        <v>2089</v>
      </c>
      <c r="F1166" s="257" t="s">
        <v>1670</v>
      </c>
      <c r="G1166" s="257"/>
      <c r="H1166" s="74" t="s">
        <v>1582</v>
      </c>
      <c r="I1166" s="73" t="s">
        <v>801</v>
      </c>
      <c r="J1166" s="73" t="s">
        <v>2091</v>
      </c>
      <c r="K1166" s="75">
        <v>23.82</v>
      </c>
    </row>
    <row r="1167" spans="1:11" ht="22.5">
      <c r="A1167" s="72" t="s">
        <v>2002</v>
      </c>
      <c r="B1167" s="72"/>
      <c r="C1167" s="73" t="s">
        <v>2799</v>
      </c>
      <c r="D1167" s="72" t="s">
        <v>1674</v>
      </c>
      <c r="E1167" s="72" t="s">
        <v>2800</v>
      </c>
      <c r="F1167" s="257" t="s">
        <v>1670</v>
      </c>
      <c r="G1167" s="257"/>
      <c r="H1167" s="74" t="s">
        <v>1644</v>
      </c>
      <c r="I1167" s="73" t="s">
        <v>802</v>
      </c>
      <c r="J1167" s="73" t="s">
        <v>2802</v>
      </c>
      <c r="K1167" s="75">
        <v>8.4700000000000006</v>
      </c>
    </row>
    <row r="1168" spans="1:11" ht="22.5">
      <c r="A1168" s="72" t="s">
        <v>2002</v>
      </c>
      <c r="B1168" s="72"/>
      <c r="C1168" s="73" t="s">
        <v>2478</v>
      </c>
      <c r="D1168" s="72" t="s">
        <v>1674</v>
      </c>
      <c r="E1168" s="72" t="s">
        <v>2479</v>
      </c>
      <c r="F1168" s="257" t="s">
        <v>1670</v>
      </c>
      <c r="G1168" s="257"/>
      <c r="H1168" s="74" t="s">
        <v>1582</v>
      </c>
      <c r="I1168" s="73" t="s">
        <v>803</v>
      </c>
      <c r="J1168" s="73" t="s">
        <v>2481</v>
      </c>
      <c r="K1168" s="75">
        <v>10.26</v>
      </c>
    </row>
    <row r="1169" spans="1:11" ht="33.75">
      <c r="A1169" s="72" t="s">
        <v>1985</v>
      </c>
      <c r="B1169" s="72"/>
      <c r="C1169" s="73" t="s">
        <v>804</v>
      </c>
      <c r="D1169" s="72" t="s">
        <v>1674</v>
      </c>
      <c r="E1169" s="72" t="s">
        <v>805</v>
      </c>
      <c r="F1169" s="257" t="s">
        <v>1910</v>
      </c>
      <c r="G1169" s="257"/>
      <c r="H1169" s="74" t="s">
        <v>2073</v>
      </c>
      <c r="I1169" s="73" t="s">
        <v>2123</v>
      </c>
      <c r="J1169" s="73" t="s">
        <v>182</v>
      </c>
      <c r="K1169" s="75">
        <v>2</v>
      </c>
    </row>
    <row r="1170" spans="1:11" ht="33.75">
      <c r="A1170" s="72" t="s">
        <v>1985</v>
      </c>
      <c r="B1170" s="72"/>
      <c r="C1170" s="73" t="s">
        <v>806</v>
      </c>
      <c r="D1170" s="72" t="s">
        <v>1674</v>
      </c>
      <c r="E1170" s="72" t="s">
        <v>807</v>
      </c>
      <c r="F1170" s="257" t="s">
        <v>1910</v>
      </c>
      <c r="G1170" s="257"/>
      <c r="H1170" s="74" t="s">
        <v>2435</v>
      </c>
      <c r="I1170" s="73" t="s">
        <v>808</v>
      </c>
      <c r="J1170" s="73" t="s">
        <v>809</v>
      </c>
      <c r="K1170" s="75">
        <v>1.1100000000000001</v>
      </c>
    </row>
    <row r="1171" spans="1:11">
      <c r="A1171" s="81"/>
      <c r="B1171" s="77"/>
      <c r="C1171" s="77"/>
      <c r="D1171" s="77"/>
      <c r="E1171" s="77"/>
      <c r="F1171" s="73" t="s">
        <v>1989</v>
      </c>
      <c r="G1171" s="73" t="s">
        <v>810</v>
      </c>
      <c r="H1171" s="73" t="s">
        <v>1991</v>
      </c>
      <c r="I1171" s="73" t="s">
        <v>1990</v>
      </c>
      <c r="J1171" s="73" t="s">
        <v>1992</v>
      </c>
      <c r="K1171" s="73" t="s">
        <v>810</v>
      </c>
    </row>
    <row r="1172" spans="1:11" ht="15.75" thickBot="1">
      <c r="A1172" s="81"/>
      <c r="B1172" s="77"/>
      <c r="C1172" s="77"/>
      <c r="D1172" s="77"/>
      <c r="E1172" s="77"/>
      <c r="F1172" s="73" t="s">
        <v>1993</v>
      </c>
      <c r="G1172" s="73" t="s">
        <v>811</v>
      </c>
      <c r="H1172" s="265" t="s">
        <v>1995</v>
      </c>
      <c r="I1172" s="265"/>
      <c r="J1172" s="265" t="s">
        <v>812</v>
      </c>
      <c r="K1172" s="265"/>
    </row>
    <row r="1173" spans="1:11" ht="15.75" thickTop="1">
      <c r="A1173" s="83"/>
      <c r="B1173" s="68"/>
      <c r="C1173" s="68"/>
      <c r="D1173" s="68"/>
      <c r="E1173" s="68"/>
      <c r="F1173" s="76"/>
      <c r="G1173" s="76"/>
      <c r="H1173" s="76"/>
      <c r="I1173" s="76"/>
      <c r="J1173" s="76"/>
      <c r="K1173" s="90"/>
    </row>
    <row r="1174" spans="1:11">
      <c r="A1174" s="69"/>
      <c r="B1174" s="69" t="s">
        <v>1845</v>
      </c>
      <c r="C1174" s="70" t="s">
        <v>1713</v>
      </c>
      <c r="D1174" s="69" t="s">
        <v>1623</v>
      </c>
      <c r="E1174" s="69" t="s">
        <v>1681</v>
      </c>
      <c r="F1174" s="264" t="s">
        <v>1745</v>
      </c>
      <c r="G1174" s="264"/>
      <c r="H1174" s="71" t="s">
        <v>1649</v>
      </c>
      <c r="I1174" s="70" t="s">
        <v>1815</v>
      </c>
      <c r="J1174" s="70" t="s">
        <v>1958</v>
      </c>
      <c r="K1174" s="70" t="s">
        <v>1748</v>
      </c>
    </row>
    <row r="1175" spans="1:11" ht="22.5">
      <c r="A1175" s="72" t="s">
        <v>1981</v>
      </c>
      <c r="B1175" s="72"/>
      <c r="C1175" s="73" t="s">
        <v>2507</v>
      </c>
      <c r="D1175" s="72" t="s">
        <v>1674</v>
      </c>
      <c r="E1175" s="72" t="s">
        <v>2508</v>
      </c>
      <c r="F1175" s="257" t="s">
        <v>1912</v>
      </c>
      <c r="G1175" s="257"/>
      <c r="H1175" s="74" t="s">
        <v>1735</v>
      </c>
      <c r="I1175" s="73">
        <v>1</v>
      </c>
      <c r="J1175" s="73" t="s">
        <v>2509</v>
      </c>
      <c r="K1175" s="73" t="s">
        <v>2509</v>
      </c>
    </row>
    <row r="1176" spans="1:11" ht="22.5">
      <c r="A1176" s="72" t="s">
        <v>2002</v>
      </c>
      <c r="B1176" s="72"/>
      <c r="C1176" s="73" t="s">
        <v>2053</v>
      </c>
      <c r="D1176" s="72" t="s">
        <v>1674</v>
      </c>
      <c r="E1176" s="72" t="s">
        <v>1727</v>
      </c>
      <c r="F1176" s="257" t="s">
        <v>1670</v>
      </c>
      <c r="G1176" s="257"/>
      <c r="H1176" s="74" t="s">
        <v>1582</v>
      </c>
      <c r="I1176" s="73" t="s">
        <v>813</v>
      </c>
      <c r="J1176" s="73" t="s">
        <v>2055</v>
      </c>
      <c r="K1176" s="75">
        <v>19.260000000000002</v>
      </c>
    </row>
    <row r="1177" spans="1:11" ht="22.5">
      <c r="A1177" s="72" t="s">
        <v>2002</v>
      </c>
      <c r="B1177" s="72"/>
      <c r="C1177" s="73" t="s">
        <v>2478</v>
      </c>
      <c r="D1177" s="72" t="s">
        <v>1674</v>
      </c>
      <c r="E1177" s="72" t="s">
        <v>2479</v>
      </c>
      <c r="F1177" s="257" t="s">
        <v>1670</v>
      </c>
      <c r="G1177" s="257"/>
      <c r="H1177" s="74" t="s">
        <v>1582</v>
      </c>
      <c r="I1177" s="73" t="s">
        <v>814</v>
      </c>
      <c r="J1177" s="73" t="s">
        <v>2481</v>
      </c>
      <c r="K1177" s="75">
        <v>50.51</v>
      </c>
    </row>
    <row r="1178" spans="1:11" ht="33.75">
      <c r="A1178" s="72" t="s">
        <v>1985</v>
      </c>
      <c r="B1178" s="72"/>
      <c r="C1178" s="73" t="s">
        <v>815</v>
      </c>
      <c r="D1178" s="72" t="s">
        <v>1674</v>
      </c>
      <c r="E1178" s="72" t="s">
        <v>816</v>
      </c>
      <c r="F1178" s="257" t="s">
        <v>1910</v>
      </c>
      <c r="G1178" s="257"/>
      <c r="H1178" s="74" t="s">
        <v>817</v>
      </c>
      <c r="I1178" s="73" t="s">
        <v>1988</v>
      </c>
      <c r="J1178" s="73" t="s">
        <v>818</v>
      </c>
      <c r="K1178" s="75">
        <v>87.4</v>
      </c>
    </row>
    <row r="1179" spans="1:11" ht="33.75">
      <c r="A1179" s="72" t="s">
        <v>1985</v>
      </c>
      <c r="B1179" s="72"/>
      <c r="C1179" s="73" t="s">
        <v>2616</v>
      </c>
      <c r="D1179" s="72" t="s">
        <v>1674</v>
      </c>
      <c r="E1179" s="72" t="s">
        <v>2617</v>
      </c>
      <c r="F1179" s="257" t="s">
        <v>1910</v>
      </c>
      <c r="G1179" s="257"/>
      <c r="H1179" s="74" t="s">
        <v>2073</v>
      </c>
      <c r="I1179" s="73" t="s">
        <v>819</v>
      </c>
      <c r="J1179" s="73" t="s">
        <v>2619</v>
      </c>
      <c r="K1179" s="75">
        <v>0.14000000000000001</v>
      </c>
    </row>
    <row r="1180" spans="1:11" ht="33.75">
      <c r="A1180" s="72" t="s">
        <v>1985</v>
      </c>
      <c r="B1180" s="72"/>
      <c r="C1180" s="73" t="s">
        <v>2071</v>
      </c>
      <c r="D1180" s="72" t="s">
        <v>1674</v>
      </c>
      <c r="E1180" s="72" t="s">
        <v>2072</v>
      </c>
      <c r="F1180" s="257" t="s">
        <v>1910</v>
      </c>
      <c r="G1180" s="257"/>
      <c r="H1180" s="74" t="s">
        <v>2073</v>
      </c>
      <c r="I1180" s="73" t="s">
        <v>820</v>
      </c>
      <c r="J1180" s="73" t="s">
        <v>2075</v>
      </c>
      <c r="K1180" s="75">
        <v>0.23</v>
      </c>
    </row>
    <row r="1181" spans="1:11">
      <c r="A1181" s="81"/>
      <c r="B1181" s="77"/>
      <c r="C1181" s="77"/>
      <c r="D1181" s="77"/>
      <c r="E1181" s="77"/>
      <c r="F1181" s="73" t="s">
        <v>1989</v>
      </c>
      <c r="G1181" s="73" t="s">
        <v>821</v>
      </c>
      <c r="H1181" s="73" t="s">
        <v>1991</v>
      </c>
      <c r="I1181" s="73" t="s">
        <v>1990</v>
      </c>
      <c r="J1181" s="73" t="s">
        <v>1992</v>
      </c>
      <c r="K1181" s="73" t="s">
        <v>821</v>
      </c>
    </row>
    <row r="1182" spans="1:11" ht="15.75" thickBot="1">
      <c r="A1182" s="81"/>
      <c r="B1182" s="77"/>
      <c r="C1182" s="77"/>
      <c r="D1182" s="77"/>
      <c r="E1182" s="77"/>
      <c r="F1182" s="73" t="s">
        <v>1993</v>
      </c>
      <c r="G1182" s="73" t="s">
        <v>822</v>
      </c>
      <c r="H1182" s="265" t="s">
        <v>1995</v>
      </c>
      <c r="I1182" s="265"/>
      <c r="J1182" s="265" t="s">
        <v>823</v>
      </c>
      <c r="K1182" s="265"/>
    </row>
    <row r="1183" spans="1:11" ht="15.75" thickTop="1">
      <c r="A1183" s="83"/>
      <c r="B1183" s="68"/>
      <c r="C1183" s="68"/>
      <c r="D1183" s="68"/>
      <c r="E1183" s="68"/>
      <c r="F1183" s="76"/>
      <c r="G1183" s="76"/>
      <c r="H1183" s="76"/>
      <c r="I1183" s="76"/>
      <c r="J1183" s="76"/>
      <c r="K1183" s="90"/>
    </row>
    <row r="1184" spans="1:11">
      <c r="A1184" s="69"/>
      <c r="B1184" s="69" t="s">
        <v>1845</v>
      </c>
      <c r="C1184" s="70" t="s">
        <v>1713</v>
      </c>
      <c r="D1184" s="69" t="s">
        <v>1623</v>
      </c>
      <c r="E1184" s="69" t="s">
        <v>1681</v>
      </c>
      <c r="F1184" s="264" t="s">
        <v>1745</v>
      </c>
      <c r="G1184" s="264"/>
      <c r="H1184" s="71" t="s">
        <v>1649</v>
      </c>
      <c r="I1184" s="70" t="s">
        <v>1815</v>
      </c>
      <c r="J1184" s="70" t="s">
        <v>1958</v>
      </c>
      <c r="K1184" s="70" t="s">
        <v>1748</v>
      </c>
    </row>
    <row r="1185" spans="1:11" ht="22.5">
      <c r="A1185" s="72" t="s">
        <v>1981</v>
      </c>
      <c r="B1185" s="72"/>
      <c r="C1185" s="73" t="s">
        <v>2546</v>
      </c>
      <c r="D1185" s="72" t="s">
        <v>1674</v>
      </c>
      <c r="E1185" s="72" t="s">
        <v>2547</v>
      </c>
      <c r="F1185" s="257" t="s">
        <v>1670</v>
      </c>
      <c r="G1185" s="257"/>
      <c r="H1185" s="74" t="s">
        <v>1582</v>
      </c>
      <c r="I1185" s="73">
        <v>1</v>
      </c>
      <c r="J1185" s="73" t="s">
        <v>2549</v>
      </c>
      <c r="K1185" s="73" t="s">
        <v>2549</v>
      </c>
    </row>
    <row r="1186" spans="1:11" ht="22.5">
      <c r="A1186" s="72" t="s">
        <v>2002</v>
      </c>
      <c r="B1186" s="72"/>
      <c r="C1186" s="73" t="s">
        <v>2394</v>
      </c>
      <c r="D1186" s="72" t="s">
        <v>1674</v>
      </c>
      <c r="E1186" s="72" t="s">
        <v>2395</v>
      </c>
      <c r="F1186" s="257" t="s">
        <v>1670</v>
      </c>
      <c r="G1186" s="257"/>
      <c r="H1186" s="74" t="s">
        <v>1582</v>
      </c>
      <c r="I1186" s="73" t="s">
        <v>1988</v>
      </c>
      <c r="J1186" s="73" t="s">
        <v>2396</v>
      </c>
      <c r="K1186" s="75">
        <v>0.41</v>
      </c>
    </row>
    <row r="1187" spans="1:11" ht="22.5">
      <c r="A1187" s="72" t="s">
        <v>2002</v>
      </c>
      <c r="B1187" s="72"/>
      <c r="C1187" s="73" t="s">
        <v>2397</v>
      </c>
      <c r="D1187" s="72" t="s">
        <v>1674</v>
      </c>
      <c r="E1187" s="72" t="s">
        <v>2398</v>
      </c>
      <c r="F1187" s="257" t="s">
        <v>1670</v>
      </c>
      <c r="G1187" s="257"/>
      <c r="H1187" s="74" t="s">
        <v>1582</v>
      </c>
      <c r="I1187" s="73" t="s">
        <v>1988</v>
      </c>
      <c r="J1187" s="73" t="s">
        <v>2399</v>
      </c>
      <c r="K1187" s="75">
        <v>0.75</v>
      </c>
    </row>
    <row r="1188" spans="1:11" ht="22.5">
      <c r="A1188" s="72" t="s">
        <v>2002</v>
      </c>
      <c r="B1188" s="72"/>
      <c r="C1188" s="73" t="s">
        <v>824</v>
      </c>
      <c r="D1188" s="72" t="s">
        <v>1674</v>
      </c>
      <c r="E1188" s="72" t="s">
        <v>825</v>
      </c>
      <c r="F1188" s="257" t="s">
        <v>1670</v>
      </c>
      <c r="G1188" s="257"/>
      <c r="H1188" s="74" t="s">
        <v>1582</v>
      </c>
      <c r="I1188" s="73" t="s">
        <v>1988</v>
      </c>
      <c r="J1188" s="73" t="s">
        <v>2074</v>
      </c>
      <c r="K1188" s="75">
        <v>0.11</v>
      </c>
    </row>
    <row r="1189" spans="1:11" ht="33.75">
      <c r="A1189" s="72" t="s">
        <v>1985</v>
      </c>
      <c r="B1189" s="72"/>
      <c r="C1189" s="73" t="s">
        <v>2403</v>
      </c>
      <c r="D1189" s="72" t="s">
        <v>1674</v>
      </c>
      <c r="E1189" s="72" t="s">
        <v>2404</v>
      </c>
      <c r="F1189" s="257" t="s">
        <v>2329</v>
      </c>
      <c r="G1189" s="257"/>
      <c r="H1189" s="74" t="s">
        <v>1582</v>
      </c>
      <c r="I1189" s="73" t="s">
        <v>1988</v>
      </c>
      <c r="J1189" s="73" t="s">
        <v>2405</v>
      </c>
      <c r="K1189" s="75">
        <v>1.79</v>
      </c>
    </row>
    <row r="1190" spans="1:11" ht="33.75">
      <c r="A1190" s="72" t="s">
        <v>1985</v>
      </c>
      <c r="B1190" s="72"/>
      <c r="C1190" s="73" t="s">
        <v>826</v>
      </c>
      <c r="D1190" s="72" t="s">
        <v>1674</v>
      </c>
      <c r="E1190" s="72" t="s">
        <v>827</v>
      </c>
      <c r="F1190" s="257" t="s">
        <v>2012</v>
      </c>
      <c r="G1190" s="257"/>
      <c r="H1190" s="74" t="s">
        <v>1582</v>
      </c>
      <c r="I1190" s="73" t="s">
        <v>1988</v>
      </c>
      <c r="J1190" s="73" t="s">
        <v>828</v>
      </c>
      <c r="K1190" s="75">
        <v>9.98</v>
      </c>
    </row>
    <row r="1191" spans="1:11" ht="33.75">
      <c r="A1191" s="72" t="s">
        <v>1985</v>
      </c>
      <c r="B1191" s="72"/>
      <c r="C1191" s="73" t="s">
        <v>2409</v>
      </c>
      <c r="D1191" s="72" t="s">
        <v>1674</v>
      </c>
      <c r="E1191" s="72" t="s">
        <v>2410</v>
      </c>
      <c r="F1191" s="257" t="s">
        <v>2329</v>
      </c>
      <c r="G1191" s="257"/>
      <c r="H1191" s="74" t="s">
        <v>1582</v>
      </c>
      <c r="I1191" s="73" t="s">
        <v>1988</v>
      </c>
      <c r="J1191" s="73" t="s">
        <v>2411</v>
      </c>
      <c r="K1191" s="75">
        <v>0.37</v>
      </c>
    </row>
    <row r="1192" spans="1:11" ht="33.75">
      <c r="A1192" s="72" t="s">
        <v>1985</v>
      </c>
      <c r="B1192" s="72"/>
      <c r="C1192" s="73" t="s">
        <v>2412</v>
      </c>
      <c r="D1192" s="72" t="s">
        <v>1674</v>
      </c>
      <c r="E1192" s="72" t="s">
        <v>2413</v>
      </c>
      <c r="F1192" s="257" t="s">
        <v>1987</v>
      </c>
      <c r="G1192" s="257"/>
      <c r="H1192" s="74" t="s">
        <v>1582</v>
      </c>
      <c r="I1192" s="73" t="s">
        <v>1988</v>
      </c>
      <c r="J1192" s="73" t="s">
        <v>2414</v>
      </c>
      <c r="K1192" s="75">
        <v>0.02</v>
      </c>
    </row>
    <row r="1193" spans="1:11" ht="33.75">
      <c r="A1193" s="72" t="s">
        <v>1985</v>
      </c>
      <c r="B1193" s="72"/>
      <c r="C1193" s="73" t="s">
        <v>2415</v>
      </c>
      <c r="D1193" s="72" t="s">
        <v>1674</v>
      </c>
      <c r="E1193" s="72" t="s">
        <v>2416</v>
      </c>
      <c r="F1193" s="257" t="s">
        <v>2417</v>
      </c>
      <c r="G1193" s="257"/>
      <c r="H1193" s="74" t="s">
        <v>1582</v>
      </c>
      <c r="I1193" s="73" t="s">
        <v>1988</v>
      </c>
      <c r="J1193" s="73" t="s">
        <v>2418</v>
      </c>
      <c r="K1193" s="75">
        <v>0.8</v>
      </c>
    </row>
    <row r="1194" spans="1:11">
      <c r="A1194" s="81"/>
      <c r="B1194" s="77"/>
      <c r="C1194" s="77"/>
      <c r="D1194" s="77"/>
      <c r="E1194" s="77"/>
      <c r="F1194" s="73" t="s">
        <v>1989</v>
      </c>
      <c r="G1194" s="73" t="s">
        <v>829</v>
      </c>
      <c r="H1194" s="73" t="s">
        <v>1991</v>
      </c>
      <c r="I1194" s="73" t="s">
        <v>1990</v>
      </c>
      <c r="J1194" s="73" t="s">
        <v>1992</v>
      </c>
      <c r="K1194" s="73" t="s">
        <v>829</v>
      </c>
    </row>
    <row r="1195" spans="1:11" ht="15.75" thickBot="1">
      <c r="A1195" s="81"/>
      <c r="B1195" s="77"/>
      <c r="C1195" s="77"/>
      <c r="D1195" s="77"/>
      <c r="E1195" s="77"/>
      <c r="F1195" s="73" t="s">
        <v>1993</v>
      </c>
      <c r="G1195" s="73" t="s">
        <v>488</v>
      </c>
      <c r="H1195" s="265" t="s">
        <v>1995</v>
      </c>
      <c r="I1195" s="265"/>
      <c r="J1195" s="265" t="s">
        <v>830</v>
      </c>
      <c r="K1195" s="265"/>
    </row>
    <row r="1196" spans="1:11" ht="15.75" thickTop="1">
      <c r="A1196" s="83"/>
      <c r="B1196" s="68"/>
      <c r="C1196" s="68"/>
      <c r="D1196" s="68"/>
      <c r="E1196" s="68"/>
      <c r="F1196" s="76"/>
      <c r="G1196" s="76"/>
      <c r="H1196" s="76"/>
      <c r="I1196" s="76"/>
      <c r="J1196" s="76"/>
      <c r="K1196" s="90"/>
    </row>
    <row r="1197" spans="1:11">
      <c r="A1197" s="69"/>
      <c r="B1197" s="69" t="s">
        <v>1845</v>
      </c>
      <c r="C1197" s="70" t="s">
        <v>1713</v>
      </c>
      <c r="D1197" s="69" t="s">
        <v>1623</v>
      </c>
      <c r="E1197" s="69" t="s">
        <v>1681</v>
      </c>
      <c r="F1197" s="264" t="s">
        <v>1745</v>
      </c>
      <c r="G1197" s="264"/>
      <c r="H1197" s="71" t="s">
        <v>1649</v>
      </c>
      <c r="I1197" s="70" t="s">
        <v>1815</v>
      </c>
      <c r="J1197" s="70" t="s">
        <v>1958</v>
      </c>
      <c r="K1197" s="70" t="s">
        <v>1748</v>
      </c>
    </row>
    <row r="1198" spans="1:11" ht="22.5">
      <c r="A1198" s="72" t="s">
        <v>1981</v>
      </c>
      <c r="B1198" s="72"/>
      <c r="C1198" s="73" t="s">
        <v>2513</v>
      </c>
      <c r="D1198" s="72" t="s">
        <v>1674</v>
      </c>
      <c r="E1198" s="72" t="s">
        <v>2514</v>
      </c>
      <c r="F1198" s="257" t="s">
        <v>1912</v>
      </c>
      <c r="G1198" s="257"/>
      <c r="H1198" s="74" t="s">
        <v>1735</v>
      </c>
      <c r="I1198" s="73">
        <v>1</v>
      </c>
      <c r="J1198" s="73" t="s">
        <v>2515</v>
      </c>
      <c r="K1198" s="73" t="s">
        <v>2515</v>
      </c>
    </row>
    <row r="1199" spans="1:11" ht="22.5">
      <c r="A1199" s="72" t="s">
        <v>2002</v>
      </c>
      <c r="B1199" s="72"/>
      <c r="C1199" s="73" t="s">
        <v>2053</v>
      </c>
      <c r="D1199" s="72" t="s">
        <v>1674</v>
      </c>
      <c r="E1199" s="72" t="s">
        <v>1727</v>
      </c>
      <c r="F1199" s="257" t="s">
        <v>1670</v>
      </c>
      <c r="G1199" s="257"/>
      <c r="H1199" s="74" t="s">
        <v>1582</v>
      </c>
      <c r="I1199" s="73" t="s">
        <v>831</v>
      </c>
      <c r="J1199" s="73" t="s">
        <v>2055</v>
      </c>
      <c r="K1199" s="75">
        <v>2.4</v>
      </c>
    </row>
    <row r="1200" spans="1:11" ht="22.5">
      <c r="A1200" s="72" t="s">
        <v>2002</v>
      </c>
      <c r="B1200" s="72"/>
      <c r="C1200" s="73" t="s">
        <v>2478</v>
      </c>
      <c r="D1200" s="72" t="s">
        <v>1674</v>
      </c>
      <c r="E1200" s="72" t="s">
        <v>2479</v>
      </c>
      <c r="F1200" s="257" t="s">
        <v>1670</v>
      </c>
      <c r="G1200" s="257"/>
      <c r="H1200" s="74" t="s">
        <v>1582</v>
      </c>
      <c r="I1200" s="73" t="s">
        <v>2411</v>
      </c>
      <c r="J1200" s="73" t="s">
        <v>2481</v>
      </c>
      <c r="K1200" s="75">
        <v>6.29</v>
      </c>
    </row>
    <row r="1201" spans="1:11" ht="33.75">
      <c r="A1201" s="72" t="s">
        <v>1985</v>
      </c>
      <c r="B1201" s="72"/>
      <c r="C1201" s="73" t="s">
        <v>832</v>
      </c>
      <c r="D1201" s="72" t="s">
        <v>1674</v>
      </c>
      <c r="E1201" s="72" t="s">
        <v>833</v>
      </c>
      <c r="F1201" s="257" t="s">
        <v>1910</v>
      </c>
      <c r="G1201" s="257"/>
      <c r="H1201" s="74" t="s">
        <v>1586</v>
      </c>
      <c r="I1201" s="73" t="s">
        <v>834</v>
      </c>
      <c r="J1201" s="73" t="s">
        <v>835</v>
      </c>
      <c r="K1201" s="75">
        <v>15.31</v>
      </c>
    </row>
    <row r="1202" spans="1:11" ht="33.75">
      <c r="A1202" s="72" t="s">
        <v>1985</v>
      </c>
      <c r="B1202" s="72"/>
      <c r="C1202" s="73" t="s">
        <v>836</v>
      </c>
      <c r="D1202" s="72" t="s">
        <v>1674</v>
      </c>
      <c r="E1202" s="72" t="s">
        <v>837</v>
      </c>
      <c r="F1202" s="257" t="s">
        <v>1910</v>
      </c>
      <c r="G1202" s="257"/>
      <c r="H1202" s="74" t="s">
        <v>2073</v>
      </c>
      <c r="I1202" s="73" t="s">
        <v>838</v>
      </c>
      <c r="J1202" s="73" t="s">
        <v>839</v>
      </c>
      <c r="K1202" s="75">
        <v>0.33</v>
      </c>
    </row>
    <row r="1203" spans="1:11">
      <c r="A1203" s="81"/>
      <c r="B1203" s="77"/>
      <c r="C1203" s="77"/>
      <c r="D1203" s="77"/>
      <c r="E1203" s="77"/>
      <c r="F1203" s="73" t="s">
        <v>1989</v>
      </c>
      <c r="G1203" s="73" t="s">
        <v>840</v>
      </c>
      <c r="H1203" s="73" t="s">
        <v>1991</v>
      </c>
      <c r="I1203" s="73" t="s">
        <v>1990</v>
      </c>
      <c r="J1203" s="73" t="s">
        <v>1992</v>
      </c>
      <c r="K1203" s="73" t="s">
        <v>840</v>
      </c>
    </row>
    <row r="1204" spans="1:11" ht="15.75" thickBot="1">
      <c r="A1204" s="81"/>
      <c r="B1204" s="77"/>
      <c r="C1204" s="77"/>
      <c r="D1204" s="77"/>
      <c r="E1204" s="77"/>
      <c r="F1204" s="73" t="s">
        <v>1993</v>
      </c>
      <c r="G1204" s="73" t="s">
        <v>841</v>
      </c>
      <c r="H1204" s="265" t="s">
        <v>1995</v>
      </c>
      <c r="I1204" s="265"/>
      <c r="J1204" s="265" t="s">
        <v>842</v>
      </c>
      <c r="K1204" s="265"/>
    </row>
    <row r="1205" spans="1:11" ht="15.75" thickTop="1">
      <c r="A1205" s="83"/>
      <c r="B1205" s="68"/>
      <c r="C1205" s="68"/>
      <c r="D1205" s="68"/>
      <c r="E1205" s="68"/>
      <c r="F1205" s="76"/>
      <c r="G1205" s="76"/>
      <c r="H1205" s="76"/>
      <c r="I1205" s="76"/>
      <c r="J1205" s="76"/>
      <c r="K1205" s="90"/>
    </row>
    <row r="1206" spans="1:11">
      <c r="A1206" s="69"/>
      <c r="B1206" s="69" t="s">
        <v>1845</v>
      </c>
      <c r="C1206" s="70" t="s">
        <v>1713</v>
      </c>
      <c r="D1206" s="69" t="s">
        <v>1623</v>
      </c>
      <c r="E1206" s="69" t="s">
        <v>1681</v>
      </c>
      <c r="F1206" s="264" t="s">
        <v>1745</v>
      </c>
      <c r="G1206" s="264"/>
      <c r="H1206" s="71" t="s">
        <v>1649</v>
      </c>
      <c r="I1206" s="70" t="s">
        <v>1815</v>
      </c>
      <c r="J1206" s="70" t="s">
        <v>1958</v>
      </c>
      <c r="K1206" s="70" t="s">
        <v>1748</v>
      </c>
    </row>
    <row r="1207" spans="1:11" ht="45">
      <c r="A1207" s="72" t="s">
        <v>1981</v>
      </c>
      <c r="B1207" s="72"/>
      <c r="C1207" s="73" t="s">
        <v>2298</v>
      </c>
      <c r="D1207" s="72" t="s">
        <v>1674</v>
      </c>
      <c r="E1207" s="72" t="s">
        <v>2299</v>
      </c>
      <c r="F1207" s="257" t="s">
        <v>1679</v>
      </c>
      <c r="G1207" s="257"/>
      <c r="H1207" s="74" t="s">
        <v>1643</v>
      </c>
      <c r="I1207" s="73">
        <v>1</v>
      </c>
      <c r="J1207" s="73" t="s">
        <v>2301</v>
      </c>
      <c r="K1207" s="73" t="s">
        <v>2301</v>
      </c>
    </row>
    <row r="1208" spans="1:11" ht="22.5">
      <c r="A1208" s="72" t="s">
        <v>2002</v>
      </c>
      <c r="B1208" s="72"/>
      <c r="C1208" s="73" t="s">
        <v>2053</v>
      </c>
      <c r="D1208" s="72" t="s">
        <v>1674</v>
      </c>
      <c r="E1208" s="72" t="s">
        <v>1727</v>
      </c>
      <c r="F1208" s="257" t="s">
        <v>1670</v>
      </c>
      <c r="G1208" s="257"/>
      <c r="H1208" s="74" t="s">
        <v>1582</v>
      </c>
      <c r="I1208" s="73" t="s">
        <v>843</v>
      </c>
      <c r="J1208" s="73" t="s">
        <v>2055</v>
      </c>
      <c r="K1208" s="75">
        <v>10.050000000000001</v>
      </c>
    </row>
    <row r="1209" spans="1:11" ht="22.5">
      <c r="A1209" s="72" t="s">
        <v>2002</v>
      </c>
      <c r="B1209" s="72"/>
      <c r="C1209" s="73" t="s">
        <v>2088</v>
      </c>
      <c r="D1209" s="72" t="s">
        <v>1674</v>
      </c>
      <c r="E1209" s="72" t="s">
        <v>2089</v>
      </c>
      <c r="F1209" s="257" t="s">
        <v>1670</v>
      </c>
      <c r="G1209" s="257"/>
      <c r="H1209" s="74" t="s">
        <v>1582</v>
      </c>
      <c r="I1209" s="73" t="s">
        <v>844</v>
      </c>
      <c r="J1209" s="73" t="s">
        <v>2091</v>
      </c>
      <c r="K1209" s="75">
        <v>24.8</v>
      </c>
    </row>
    <row r="1210" spans="1:11" ht="33.75">
      <c r="A1210" s="72" t="s">
        <v>2002</v>
      </c>
      <c r="B1210" s="72"/>
      <c r="C1210" s="73" t="s">
        <v>845</v>
      </c>
      <c r="D1210" s="72" t="s">
        <v>1674</v>
      </c>
      <c r="E1210" s="72" t="s">
        <v>846</v>
      </c>
      <c r="F1210" s="257" t="s">
        <v>1670</v>
      </c>
      <c r="G1210" s="257"/>
      <c r="H1210" s="74" t="s">
        <v>1644</v>
      </c>
      <c r="I1210" s="73" t="s">
        <v>847</v>
      </c>
      <c r="J1210" s="73" t="s">
        <v>848</v>
      </c>
      <c r="K1210" s="75">
        <v>3.72</v>
      </c>
    </row>
    <row r="1211" spans="1:11" ht="33.75">
      <c r="A1211" s="72" t="s">
        <v>1985</v>
      </c>
      <c r="B1211" s="72"/>
      <c r="C1211" s="73" t="s">
        <v>849</v>
      </c>
      <c r="D1211" s="72" t="s">
        <v>1674</v>
      </c>
      <c r="E1211" s="72" t="s">
        <v>850</v>
      </c>
      <c r="F1211" s="257" t="s">
        <v>1910</v>
      </c>
      <c r="G1211" s="257"/>
      <c r="H1211" s="74" t="s">
        <v>851</v>
      </c>
      <c r="I1211" s="73" t="s">
        <v>852</v>
      </c>
      <c r="J1211" s="73" t="s">
        <v>853</v>
      </c>
      <c r="K1211" s="75">
        <v>16.27</v>
      </c>
    </row>
    <row r="1212" spans="1:11" ht="33.75">
      <c r="A1212" s="72" t="s">
        <v>1985</v>
      </c>
      <c r="B1212" s="72"/>
      <c r="C1212" s="73" t="s">
        <v>854</v>
      </c>
      <c r="D1212" s="72" t="s">
        <v>1674</v>
      </c>
      <c r="E1212" s="72" t="s">
        <v>855</v>
      </c>
      <c r="F1212" s="257" t="s">
        <v>1910</v>
      </c>
      <c r="G1212" s="257"/>
      <c r="H1212" s="74" t="s">
        <v>2275</v>
      </c>
      <c r="I1212" s="73" t="s">
        <v>788</v>
      </c>
      <c r="J1212" s="73" t="s">
        <v>856</v>
      </c>
      <c r="K1212" s="75">
        <v>0.21</v>
      </c>
    </row>
    <row r="1213" spans="1:11" ht="33.75">
      <c r="A1213" s="72" t="s">
        <v>1985</v>
      </c>
      <c r="B1213" s="72"/>
      <c r="C1213" s="73" t="s">
        <v>857</v>
      </c>
      <c r="D1213" s="72" t="s">
        <v>1674</v>
      </c>
      <c r="E1213" s="72" t="s">
        <v>858</v>
      </c>
      <c r="F1213" s="257" t="s">
        <v>1910</v>
      </c>
      <c r="G1213" s="257"/>
      <c r="H1213" s="74" t="s">
        <v>1586</v>
      </c>
      <c r="I1213" s="73" t="s">
        <v>2366</v>
      </c>
      <c r="J1213" s="73" t="s">
        <v>859</v>
      </c>
      <c r="K1213" s="75">
        <v>0.68</v>
      </c>
    </row>
    <row r="1214" spans="1:11">
      <c r="A1214" s="81"/>
      <c r="B1214" s="77"/>
      <c r="C1214" s="77"/>
      <c r="D1214" s="77"/>
      <c r="E1214" s="77"/>
      <c r="F1214" s="73" t="s">
        <v>1989</v>
      </c>
      <c r="G1214" s="73" t="s">
        <v>860</v>
      </c>
      <c r="H1214" s="73" t="s">
        <v>1991</v>
      </c>
      <c r="I1214" s="73" t="s">
        <v>1990</v>
      </c>
      <c r="J1214" s="73" t="s">
        <v>1992</v>
      </c>
      <c r="K1214" s="73" t="s">
        <v>860</v>
      </c>
    </row>
    <row r="1215" spans="1:11" ht="15.75" thickBot="1">
      <c r="A1215" s="81"/>
      <c r="B1215" s="77"/>
      <c r="C1215" s="77"/>
      <c r="D1215" s="77"/>
      <c r="E1215" s="77"/>
      <c r="F1215" s="73" t="s">
        <v>1993</v>
      </c>
      <c r="G1215" s="73" t="s">
        <v>861</v>
      </c>
      <c r="H1215" s="265" t="s">
        <v>1995</v>
      </c>
      <c r="I1215" s="265"/>
      <c r="J1215" s="265" t="s">
        <v>862</v>
      </c>
      <c r="K1215" s="265"/>
    </row>
    <row r="1216" spans="1:11" ht="15.75" thickTop="1">
      <c r="A1216" s="83"/>
      <c r="B1216" s="68"/>
      <c r="C1216" s="68"/>
      <c r="D1216" s="68"/>
      <c r="E1216" s="68"/>
      <c r="F1216" s="76"/>
      <c r="G1216" s="76"/>
      <c r="H1216" s="76"/>
      <c r="I1216" s="76"/>
      <c r="J1216" s="76"/>
      <c r="K1216" s="90"/>
    </row>
    <row r="1217" spans="1:11">
      <c r="A1217" s="69"/>
      <c r="B1217" s="69" t="s">
        <v>1845</v>
      </c>
      <c r="C1217" s="70" t="s">
        <v>1713</v>
      </c>
      <c r="D1217" s="69" t="s">
        <v>1623</v>
      </c>
      <c r="E1217" s="69" t="s">
        <v>1681</v>
      </c>
      <c r="F1217" s="264" t="s">
        <v>1745</v>
      </c>
      <c r="G1217" s="264"/>
      <c r="H1217" s="71" t="s">
        <v>1649</v>
      </c>
      <c r="I1217" s="70" t="s">
        <v>1815</v>
      </c>
      <c r="J1217" s="70" t="s">
        <v>1958</v>
      </c>
      <c r="K1217" s="70" t="s">
        <v>1748</v>
      </c>
    </row>
    <row r="1218" spans="1:11" ht="45">
      <c r="A1218" s="72" t="s">
        <v>1981</v>
      </c>
      <c r="B1218" s="72"/>
      <c r="C1218" s="73" t="s">
        <v>2290</v>
      </c>
      <c r="D1218" s="72" t="s">
        <v>1674</v>
      </c>
      <c r="E1218" s="72" t="s">
        <v>2291</v>
      </c>
      <c r="F1218" s="257" t="s">
        <v>1679</v>
      </c>
      <c r="G1218" s="257"/>
      <c r="H1218" s="74" t="s">
        <v>1643</v>
      </c>
      <c r="I1218" s="73">
        <v>1</v>
      </c>
      <c r="J1218" s="73" t="s">
        <v>2293</v>
      </c>
      <c r="K1218" s="73" t="s">
        <v>2293</v>
      </c>
    </row>
    <row r="1219" spans="1:11" ht="22.5">
      <c r="A1219" s="72" t="s">
        <v>2002</v>
      </c>
      <c r="B1219" s="72"/>
      <c r="C1219" s="73" t="s">
        <v>2053</v>
      </c>
      <c r="D1219" s="72" t="s">
        <v>1674</v>
      </c>
      <c r="E1219" s="72" t="s">
        <v>1727</v>
      </c>
      <c r="F1219" s="257" t="s">
        <v>1670</v>
      </c>
      <c r="G1219" s="257"/>
      <c r="H1219" s="74" t="s">
        <v>1582</v>
      </c>
      <c r="I1219" s="73" t="s">
        <v>863</v>
      </c>
      <c r="J1219" s="73" t="s">
        <v>2055</v>
      </c>
      <c r="K1219" s="75">
        <v>8.89</v>
      </c>
    </row>
    <row r="1220" spans="1:11" ht="22.5">
      <c r="A1220" s="72" t="s">
        <v>2002</v>
      </c>
      <c r="B1220" s="72"/>
      <c r="C1220" s="73" t="s">
        <v>2088</v>
      </c>
      <c r="D1220" s="72" t="s">
        <v>1674</v>
      </c>
      <c r="E1220" s="72" t="s">
        <v>2089</v>
      </c>
      <c r="F1220" s="257" t="s">
        <v>1670</v>
      </c>
      <c r="G1220" s="257"/>
      <c r="H1220" s="74" t="s">
        <v>1582</v>
      </c>
      <c r="I1220" s="73" t="s">
        <v>2383</v>
      </c>
      <c r="J1220" s="73" t="s">
        <v>2091</v>
      </c>
      <c r="K1220" s="75">
        <v>21.92</v>
      </c>
    </row>
    <row r="1221" spans="1:11" ht="33.75">
      <c r="A1221" s="72" t="s">
        <v>2002</v>
      </c>
      <c r="B1221" s="72"/>
      <c r="C1221" s="73" t="s">
        <v>845</v>
      </c>
      <c r="D1221" s="72" t="s">
        <v>1674</v>
      </c>
      <c r="E1221" s="72" t="s">
        <v>846</v>
      </c>
      <c r="F1221" s="257" t="s">
        <v>1670</v>
      </c>
      <c r="G1221" s="257"/>
      <c r="H1221" s="74" t="s">
        <v>1644</v>
      </c>
      <c r="I1221" s="73" t="s">
        <v>847</v>
      </c>
      <c r="J1221" s="73" t="s">
        <v>848</v>
      </c>
      <c r="K1221" s="75">
        <v>3.72</v>
      </c>
    </row>
    <row r="1222" spans="1:11" ht="33.75">
      <c r="A1222" s="72" t="s">
        <v>1985</v>
      </c>
      <c r="B1222" s="72"/>
      <c r="C1222" s="73" t="s">
        <v>849</v>
      </c>
      <c r="D1222" s="72" t="s">
        <v>1674</v>
      </c>
      <c r="E1222" s="72" t="s">
        <v>850</v>
      </c>
      <c r="F1222" s="257" t="s">
        <v>1910</v>
      </c>
      <c r="G1222" s="257"/>
      <c r="H1222" s="74" t="s">
        <v>851</v>
      </c>
      <c r="I1222" s="73" t="s">
        <v>864</v>
      </c>
      <c r="J1222" s="73" t="s">
        <v>853</v>
      </c>
      <c r="K1222" s="75">
        <v>16.05</v>
      </c>
    </row>
    <row r="1223" spans="1:11" ht="33.75">
      <c r="A1223" s="72" t="s">
        <v>1985</v>
      </c>
      <c r="B1223" s="72"/>
      <c r="C1223" s="73" t="s">
        <v>854</v>
      </c>
      <c r="D1223" s="72" t="s">
        <v>1674</v>
      </c>
      <c r="E1223" s="72" t="s">
        <v>855</v>
      </c>
      <c r="F1223" s="257" t="s">
        <v>1910</v>
      </c>
      <c r="G1223" s="257"/>
      <c r="H1223" s="74" t="s">
        <v>2275</v>
      </c>
      <c r="I1223" s="73" t="s">
        <v>788</v>
      </c>
      <c r="J1223" s="73" t="s">
        <v>856</v>
      </c>
      <c r="K1223" s="75">
        <v>0.21</v>
      </c>
    </row>
    <row r="1224" spans="1:11" ht="33.75">
      <c r="A1224" s="72" t="s">
        <v>1985</v>
      </c>
      <c r="B1224" s="72"/>
      <c r="C1224" s="73" t="s">
        <v>857</v>
      </c>
      <c r="D1224" s="72" t="s">
        <v>1674</v>
      </c>
      <c r="E1224" s="72" t="s">
        <v>858</v>
      </c>
      <c r="F1224" s="257" t="s">
        <v>1910</v>
      </c>
      <c r="G1224" s="257"/>
      <c r="H1224" s="74" t="s">
        <v>1586</v>
      </c>
      <c r="I1224" s="73" t="s">
        <v>2366</v>
      </c>
      <c r="J1224" s="73" t="s">
        <v>859</v>
      </c>
      <c r="K1224" s="75">
        <v>0.68</v>
      </c>
    </row>
    <row r="1225" spans="1:11">
      <c r="A1225" s="81"/>
      <c r="B1225" s="77"/>
      <c r="C1225" s="77"/>
      <c r="D1225" s="77"/>
      <c r="E1225" s="77"/>
      <c r="F1225" s="73" t="s">
        <v>1989</v>
      </c>
      <c r="G1225" s="73" t="s">
        <v>865</v>
      </c>
      <c r="H1225" s="73" t="s">
        <v>1991</v>
      </c>
      <c r="I1225" s="73" t="s">
        <v>1990</v>
      </c>
      <c r="J1225" s="73" t="s">
        <v>1992</v>
      </c>
      <c r="K1225" s="73" t="s">
        <v>865</v>
      </c>
    </row>
    <row r="1226" spans="1:11" ht="15.75" thickBot="1">
      <c r="A1226" s="81"/>
      <c r="B1226" s="77"/>
      <c r="C1226" s="77"/>
      <c r="D1226" s="77"/>
      <c r="E1226" s="77"/>
      <c r="F1226" s="73" t="s">
        <v>1993</v>
      </c>
      <c r="G1226" s="73" t="s">
        <v>866</v>
      </c>
      <c r="H1226" s="265" t="s">
        <v>1995</v>
      </c>
      <c r="I1226" s="265"/>
      <c r="J1226" s="265" t="s">
        <v>867</v>
      </c>
      <c r="K1226" s="265"/>
    </row>
    <row r="1227" spans="1:11" ht="15.75" thickTop="1">
      <c r="A1227" s="83"/>
      <c r="B1227" s="68"/>
      <c r="C1227" s="68"/>
      <c r="D1227" s="68"/>
      <c r="E1227" s="68"/>
      <c r="F1227" s="76"/>
      <c r="G1227" s="76"/>
      <c r="H1227" s="76"/>
      <c r="I1227" s="76"/>
      <c r="J1227" s="76"/>
      <c r="K1227" s="90"/>
    </row>
    <row r="1228" spans="1:11">
      <c r="A1228" s="69"/>
      <c r="B1228" s="69" t="s">
        <v>1845</v>
      </c>
      <c r="C1228" s="70" t="s">
        <v>1713</v>
      </c>
      <c r="D1228" s="69" t="s">
        <v>1623</v>
      </c>
      <c r="E1228" s="69" t="s">
        <v>1681</v>
      </c>
      <c r="F1228" s="264" t="s">
        <v>1745</v>
      </c>
      <c r="G1228" s="264"/>
      <c r="H1228" s="71" t="s">
        <v>1649</v>
      </c>
      <c r="I1228" s="70" t="s">
        <v>1815</v>
      </c>
      <c r="J1228" s="70" t="s">
        <v>1958</v>
      </c>
      <c r="K1228" s="70" t="s">
        <v>1748</v>
      </c>
    </row>
    <row r="1229" spans="1:11" ht="45">
      <c r="A1229" s="72" t="s">
        <v>1981</v>
      </c>
      <c r="B1229" s="72"/>
      <c r="C1229" s="73" t="s">
        <v>2294</v>
      </c>
      <c r="D1229" s="72" t="s">
        <v>1674</v>
      </c>
      <c r="E1229" s="72" t="s">
        <v>2295</v>
      </c>
      <c r="F1229" s="257" t="s">
        <v>1679</v>
      </c>
      <c r="G1229" s="257"/>
      <c r="H1229" s="74" t="s">
        <v>1643</v>
      </c>
      <c r="I1229" s="73">
        <v>1</v>
      </c>
      <c r="J1229" s="73" t="s">
        <v>2297</v>
      </c>
      <c r="K1229" s="73" t="s">
        <v>2297</v>
      </c>
    </row>
    <row r="1230" spans="1:11" ht="22.5">
      <c r="A1230" s="72" t="s">
        <v>2002</v>
      </c>
      <c r="B1230" s="72"/>
      <c r="C1230" s="73" t="s">
        <v>2053</v>
      </c>
      <c r="D1230" s="72" t="s">
        <v>1674</v>
      </c>
      <c r="E1230" s="72" t="s">
        <v>1727</v>
      </c>
      <c r="F1230" s="257" t="s">
        <v>1670</v>
      </c>
      <c r="G1230" s="257"/>
      <c r="H1230" s="74" t="s">
        <v>1582</v>
      </c>
      <c r="I1230" s="73" t="s">
        <v>2211</v>
      </c>
      <c r="J1230" s="73" t="s">
        <v>2055</v>
      </c>
      <c r="K1230" s="75">
        <v>12.85</v>
      </c>
    </row>
    <row r="1231" spans="1:11" ht="22.5">
      <c r="A1231" s="72" t="s">
        <v>2002</v>
      </c>
      <c r="B1231" s="72"/>
      <c r="C1231" s="73" t="s">
        <v>2088</v>
      </c>
      <c r="D1231" s="72" t="s">
        <v>1674</v>
      </c>
      <c r="E1231" s="72" t="s">
        <v>2089</v>
      </c>
      <c r="F1231" s="257" t="s">
        <v>1670</v>
      </c>
      <c r="G1231" s="257"/>
      <c r="H1231" s="74" t="s">
        <v>1582</v>
      </c>
      <c r="I1231" s="73" t="s">
        <v>868</v>
      </c>
      <c r="J1231" s="73" t="s">
        <v>2091</v>
      </c>
      <c r="K1231" s="75">
        <v>31.68</v>
      </c>
    </row>
    <row r="1232" spans="1:11" ht="33.75">
      <c r="A1232" s="72" t="s">
        <v>2002</v>
      </c>
      <c r="B1232" s="72"/>
      <c r="C1232" s="73" t="s">
        <v>845</v>
      </c>
      <c r="D1232" s="72" t="s">
        <v>1674</v>
      </c>
      <c r="E1232" s="72" t="s">
        <v>846</v>
      </c>
      <c r="F1232" s="257" t="s">
        <v>1670</v>
      </c>
      <c r="G1232" s="257"/>
      <c r="H1232" s="74" t="s">
        <v>1644</v>
      </c>
      <c r="I1232" s="73" t="s">
        <v>847</v>
      </c>
      <c r="J1232" s="73" t="s">
        <v>848</v>
      </c>
      <c r="K1232" s="75">
        <v>3.72</v>
      </c>
    </row>
    <row r="1233" spans="1:11" ht="33.75">
      <c r="A1233" s="72" t="s">
        <v>1985</v>
      </c>
      <c r="B1233" s="72"/>
      <c r="C1233" s="73" t="s">
        <v>849</v>
      </c>
      <c r="D1233" s="72" t="s">
        <v>1674</v>
      </c>
      <c r="E1233" s="72" t="s">
        <v>850</v>
      </c>
      <c r="F1233" s="257" t="s">
        <v>1910</v>
      </c>
      <c r="G1233" s="257"/>
      <c r="H1233" s="74" t="s">
        <v>851</v>
      </c>
      <c r="I1233" s="73" t="s">
        <v>852</v>
      </c>
      <c r="J1233" s="73" t="s">
        <v>853</v>
      </c>
      <c r="K1233" s="75">
        <v>16.27</v>
      </c>
    </row>
    <row r="1234" spans="1:11" ht="33.75">
      <c r="A1234" s="72" t="s">
        <v>1985</v>
      </c>
      <c r="B1234" s="72"/>
      <c r="C1234" s="73" t="s">
        <v>854</v>
      </c>
      <c r="D1234" s="72" t="s">
        <v>1674</v>
      </c>
      <c r="E1234" s="72" t="s">
        <v>855</v>
      </c>
      <c r="F1234" s="257" t="s">
        <v>1910</v>
      </c>
      <c r="G1234" s="257"/>
      <c r="H1234" s="74" t="s">
        <v>2275</v>
      </c>
      <c r="I1234" s="73" t="s">
        <v>869</v>
      </c>
      <c r="J1234" s="73" t="s">
        <v>856</v>
      </c>
      <c r="K1234" s="75">
        <v>0.4</v>
      </c>
    </row>
    <row r="1235" spans="1:11" ht="33.75">
      <c r="A1235" s="72" t="s">
        <v>1985</v>
      </c>
      <c r="B1235" s="72"/>
      <c r="C1235" s="73" t="s">
        <v>857</v>
      </c>
      <c r="D1235" s="72" t="s">
        <v>1674</v>
      </c>
      <c r="E1235" s="72" t="s">
        <v>858</v>
      </c>
      <c r="F1235" s="257" t="s">
        <v>1910</v>
      </c>
      <c r="G1235" s="257"/>
      <c r="H1235" s="74" t="s">
        <v>1586</v>
      </c>
      <c r="I1235" s="73" t="s">
        <v>870</v>
      </c>
      <c r="J1235" s="73" t="s">
        <v>859</v>
      </c>
      <c r="K1235" s="75">
        <v>1.27</v>
      </c>
    </row>
    <row r="1236" spans="1:11">
      <c r="A1236" s="81"/>
      <c r="B1236" s="77"/>
      <c r="C1236" s="77"/>
      <c r="D1236" s="77"/>
      <c r="E1236" s="77"/>
      <c r="F1236" s="73" t="s">
        <v>1989</v>
      </c>
      <c r="G1236" s="73" t="s">
        <v>871</v>
      </c>
      <c r="H1236" s="73" t="s">
        <v>1991</v>
      </c>
      <c r="I1236" s="73" t="s">
        <v>1990</v>
      </c>
      <c r="J1236" s="73" t="s">
        <v>1992</v>
      </c>
      <c r="K1236" s="73" t="s">
        <v>871</v>
      </c>
    </row>
    <row r="1237" spans="1:11" ht="15.75" thickBot="1">
      <c r="A1237" s="81"/>
      <c r="B1237" s="77"/>
      <c r="C1237" s="77"/>
      <c r="D1237" s="77"/>
      <c r="E1237" s="77"/>
      <c r="F1237" s="73" t="s">
        <v>1993</v>
      </c>
      <c r="G1237" s="73" t="s">
        <v>872</v>
      </c>
      <c r="H1237" s="265" t="s">
        <v>1995</v>
      </c>
      <c r="I1237" s="265"/>
      <c r="J1237" s="265" t="s">
        <v>873</v>
      </c>
      <c r="K1237" s="265"/>
    </row>
    <row r="1238" spans="1:11" ht="15.75" thickTop="1">
      <c r="A1238" s="83"/>
      <c r="B1238" s="68"/>
      <c r="C1238" s="68"/>
      <c r="D1238" s="68"/>
      <c r="E1238" s="68"/>
      <c r="F1238" s="76"/>
      <c r="G1238" s="76"/>
      <c r="H1238" s="76"/>
      <c r="I1238" s="76"/>
      <c r="J1238" s="76"/>
      <c r="K1238" s="90"/>
    </row>
    <row r="1239" spans="1:11">
      <c r="A1239" s="69"/>
      <c r="B1239" s="69" t="s">
        <v>1845</v>
      </c>
      <c r="C1239" s="70" t="s">
        <v>1713</v>
      </c>
      <c r="D1239" s="69" t="s">
        <v>1623</v>
      </c>
      <c r="E1239" s="69" t="s">
        <v>1681</v>
      </c>
      <c r="F1239" s="264" t="s">
        <v>1745</v>
      </c>
      <c r="G1239" s="264"/>
      <c r="H1239" s="71" t="s">
        <v>1649</v>
      </c>
      <c r="I1239" s="70" t="s">
        <v>1815</v>
      </c>
      <c r="J1239" s="70" t="s">
        <v>1958</v>
      </c>
      <c r="K1239" s="70" t="s">
        <v>1748</v>
      </c>
    </row>
    <row r="1240" spans="1:11" ht="45">
      <c r="A1240" s="72" t="s">
        <v>1981</v>
      </c>
      <c r="B1240" s="72"/>
      <c r="C1240" s="73" t="s">
        <v>2286</v>
      </c>
      <c r="D1240" s="72" t="s">
        <v>1674</v>
      </c>
      <c r="E1240" s="72" t="s">
        <v>2287</v>
      </c>
      <c r="F1240" s="257" t="s">
        <v>1679</v>
      </c>
      <c r="G1240" s="257"/>
      <c r="H1240" s="74" t="s">
        <v>1643</v>
      </c>
      <c r="I1240" s="73">
        <v>1</v>
      </c>
      <c r="J1240" s="73" t="s">
        <v>2289</v>
      </c>
      <c r="K1240" s="73" t="s">
        <v>2289</v>
      </c>
    </row>
    <row r="1241" spans="1:11" ht="22.5">
      <c r="A1241" s="72" t="s">
        <v>2002</v>
      </c>
      <c r="B1241" s="72"/>
      <c r="C1241" s="73" t="s">
        <v>2053</v>
      </c>
      <c r="D1241" s="72" t="s">
        <v>1674</v>
      </c>
      <c r="E1241" s="72" t="s">
        <v>1727</v>
      </c>
      <c r="F1241" s="257" t="s">
        <v>1670</v>
      </c>
      <c r="G1241" s="257"/>
      <c r="H1241" s="74" t="s">
        <v>1582</v>
      </c>
      <c r="I1241" s="73" t="s">
        <v>874</v>
      </c>
      <c r="J1241" s="73" t="s">
        <v>2055</v>
      </c>
      <c r="K1241" s="75">
        <v>10.96</v>
      </c>
    </row>
    <row r="1242" spans="1:11" ht="22.5">
      <c r="A1242" s="72" t="s">
        <v>2002</v>
      </c>
      <c r="B1242" s="72"/>
      <c r="C1242" s="73" t="s">
        <v>2088</v>
      </c>
      <c r="D1242" s="72" t="s">
        <v>1674</v>
      </c>
      <c r="E1242" s="72" t="s">
        <v>2089</v>
      </c>
      <c r="F1242" s="257" t="s">
        <v>1670</v>
      </c>
      <c r="G1242" s="257"/>
      <c r="H1242" s="74" t="s">
        <v>1582</v>
      </c>
      <c r="I1242" s="73" t="s">
        <v>875</v>
      </c>
      <c r="J1242" s="73" t="s">
        <v>2091</v>
      </c>
      <c r="K1242" s="75">
        <v>27.04</v>
      </c>
    </row>
    <row r="1243" spans="1:11" ht="33.75">
      <c r="A1243" s="72" t="s">
        <v>2002</v>
      </c>
      <c r="B1243" s="72"/>
      <c r="C1243" s="73" t="s">
        <v>845</v>
      </c>
      <c r="D1243" s="72" t="s">
        <v>1674</v>
      </c>
      <c r="E1243" s="72" t="s">
        <v>846</v>
      </c>
      <c r="F1243" s="257" t="s">
        <v>1670</v>
      </c>
      <c r="G1243" s="257"/>
      <c r="H1243" s="74" t="s">
        <v>1644</v>
      </c>
      <c r="I1243" s="73" t="s">
        <v>847</v>
      </c>
      <c r="J1243" s="73" t="s">
        <v>848</v>
      </c>
      <c r="K1243" s="75">
        <v>3.72</v>
      </c>
    </row>
    <row r="1244" spans="1:11" ht="33.75">
      <c r="A1244" s="72" t="s">
        <v>1985</v>
      </c>
      <c r="B1244" s="72"/>
      <c r="C1244" s="73" t="s">
        <v>849</v>
      </c>
      <c r="D1244" s="72" t="s">
        <v>1674</v>
      </c>
      <c r="E1244" s="72" t="s">
        <v>850</v>
      </c>
      <c r="F1244" s="257" t="s">
        <v>1910</v>
      </c>
      <c r="G1244" s="257"/>
      <c r="H1244" s="74" t="s">
        <v>851</v>
      </c>
      <c r="I1244" s="73" t="s">
        <v>864</v>
      </c>
      <c r="J1244" s="73" t="s">
        <v>853</v>
      </c>
      <c r="K1244" s="75">
        <v>16.05</v>
      </c>
    </row>
    <row r="1245" spans="1:11" ht="33.75">
      <c r="A1245" s="72" t="s">
        <v>1985</v>
      </c>
      <c r="B1245" s="72"/>
      <c r="C1245" s="73" t="s">
        <v>854</v>
      </c>
      <c r="D1245" s="72" t="s">
        <v>1674</v>
      </c>
      <c r="E1245" s="72" t="s">
        <v>855</v>
      </c>
      <c r="F1245" s="257" t="s">
        <v>1910</v>
      </c>
      <c r="G1245" s="257"/>
      <c r="H1245" s="74" t="s">
        <v>2275</v>
      </c>
      <c r="I1245" s="73" t="s">
        <v>869</v>
      </c>
      <c r="J1245" s="73" t="s">
        <v>856</v>
      </c>
      <c r="K1245" s="75">
        <v>0.4</v>
      </c>
    </row>
    <row r="1246" spans="1:11" ht="33.75">
      <c r="A1246" s="72" t="s">
        <v>1985</v>
      </c>
      <c r="B1246" s="72"/>
      <c r="C1246" s="73" t="s">
        <v>857</v>
      </c>
      <c r="D1246" s="72" t="s">
        <v>1674</v>
      </c>
      <c r="E1246" s="72" t="s">
        <v>858</v>
      </c>
      <c r="F1246" s="257" t="s">
        <v>1910</v>
      </c>
      <c r="G1246" s="257"/>
      <c r="H1246" s="74" t="s">
        <v>1586</v>
      </c>
      <c r="I1246" s="73" t="s">
        <v>870</v>
      </c>
      <c r="J1246" s="73" t="s">
        <v>859</v>
      </c>
      <c r="K1246" s="75">
        <v>1.27</v>
      </c>
    </row>
    <row r="1247" spans="1:11">
      <c r="A1247" s="81"/>
      <c r="B1247" s="77"/>
      <c r="C1247" s="77"/>
      <c r="D1247" s="77"/>
      <c r="E1247" s="77"/>
      <c r="F1247" s="73" t="s">
        <v>1989</v>
      </c>
      <c r="G1247" s="73" t="s">
        <v>876</v>
      </c>
      <c r="H1247" s="73" t="s">
        <v>1991</v>
      </c>
      <c r="I1247" s="73" t="s">
        <v>1990</v>
      </c>
      <c r="J1247" s="73" t="s">
        <v>1992</v>
      </c>
      <c r="K1247" s="73" t="s">
        <v>876</v>
      </c>
    </row>
    <row r="1248" spans="1:11" ht="15.75" thickBot="1">
      <c r="A1248" s="81"/>
      <c r="B1248" s="77"/>
      <c r="C1248" s="77"/>
      <c r="D1248" s="77"/>
      <c r="E1248" s="77"/>
      <c r="F1248" s="73" t="s">
        <v>1993</v>
      </c>
      <c r="G1248" s="73" t="s">
        <v>877</v>
      </c>
      <c r="H1248" s="265" t="s">
        <v>1995</v>
      </c>
      <c r="I1248" s="265"/>
      <c r="J1248" s="265" t="s">
        <v>878</v>
      </c>
      <c r="K1248" s="265"/>
    </row>
    <row r="1249" spans="1:11" ht="15.75" thickTop="1">
      <c r="A1249" s="83"/>
      <c r="B1249" s="68"/>
      <c r="C1249" s="68"/>
      <c r="D1249" s="68"/>
      <c r="E1249" s="68"/>
      <c r="F1249" s="76"/>
      <c r="G1249" s="76"/>
      <c r="H1249" s="76"/>
      <c r="I1249" s="76"/>
      <c r="J1249" s="76"/>
      <c r="K1249" s="90"/>
    </row>
    <row r="1250" spans="1:11">
      <c r="A1250" s="69"/>
      <c r="B1250" s="69" t="s">
        <v>1845</v>
      </c>
      <c r="C1250" s="70" t="s">
        <v>1713</v>
      </c>
      <c r="D1250" s="69" t="s">
        <v>1623</v>
      </c>
      <c r="E1250" s="69" t="s">
        <v>1681</v>
      </c>
      <c r="F1250" s="264" t="s">
        <v>1745</v>
      </c>
      <c r="G1250" s="264"/>
      <c r="H1250" s="71" t="s">
        <v>1649</v>
      </c>
      <c r="I1250" s="70" t="s">
        <v>1815</v>
      </c>
      <c r="J1250" s="70" t="s">
        <v>1958</v>
      </c>
      <c r="K1250" s="70" t="s">
        <v>1748</v>
      </c>
    </row>
    <row r="1251" spans="1:11" ht="22.5">
      <c r="A1251" s="72" t="s">
        <v>1981</v>
      </c>
      <c r="B1251" s="72"/>
      <c r="C1251" s="73" t="s">
        <v>2444</v>
      </c>
      <c r="D1251" s="72" t="s">
        <v>1577</v>
      </c>
      <c r="E1251" s="72" t="s">
        <v>879</v>
      </c>
      <c r="F1251" s="257" t="s">
        <v>1653</v>
      </c>
      <c r="G1251" s="257"/>
      <c r="H1251" s="74" t="s">
        <v>1643</v>
      </c>
      <c r="I1251" s="73">
        <v>1</v>
      </c>
      <c r="J1251" s="73" t="s">
        <v>880</v>
      </c>
      <c r="K1251" s="73" t="s">
        <v>880</v>
      </c>
    </row>
    <row r="1252" spans="1:11" ht="22.5">
      <c r="A1252" s="72" t="s">
        <v>2002</v>
      </c>
      <c r="B1252" s="72"/>
      <c r="C1252" s="73" t="s">
        <v>2430</v>
      </c>
      <c r="D1252" s="72" t="s">
        <v>1674</v>
      </c>
      <c r="E1252" s="72" t="s">
        <v>2431</v>
      </c>
      <c r="F1252" s="257" t="s">
        <v>1670</v>
      </c>
      <c r="G1252" s="257"/>
      <c r="H1252" s="74" t="s">
        <v>1582</v>
      </c>
      <c r="I1252" s="73" t="s">
        <v>2170</v>
      </c>
      <c r="J1252" s="73" t="s">
        <v>2165</v>
      </c>
      <c r="K1252" s="75">
        <v>5.57</v>
      </c>
    </row>
    <row r="1253" spans="1:11" ht="22.5">
      <c r="A1253" s="72" t="s">
        <v>2002</v>
      </c>
      <c r="B1253" s="72"/>
      <c r="C1253" s="73" t="s">
        <v>881</v>
      </c>
      <c r="D1253" s="72" t="s">
        <v>1674</v>
      </c>
      <c r="E1253" s="72" t="s">
        <v>882</v>
      </c>
      <c r="F1253" s="257" t="s">
        <v>1670</v>
      </c>
      <c r="G1253" s="257"/>
      <c r="H1253" s="74" t="s">
        <v>1582</v>
      </c>
      <c r="I1253" s="73" t="s">
        <v>2218</v>
      </c>
      <c r="J1253" s="73" t="s">
        <v>883</v>
      </c>
      <c r="K1253" s="75">
        <v>4.2</v>
      </c>
    </row>
    <row r="1254" spans="1:11" ht="33.75">
      <c r="A1254" s="72" t="s">
        <v>1985</v>
      </c>
      <c r="B1254" s="72"/>
      <c r="C1254" s="73" t="s">
        <v>2448</v>
      </c>
      <c r="D1254" s="72" t="s">
        <v>1674</v>
      </c>
      <c r="E1254" s="72" t="s">
        <v>2449</v>
      </c>
      <c r="F1254" s="257" t="s">
        <v>1910</v>
      </c>
      <c r="G1254" s="257"/>
      <c r="H1254" s="74" t="s">
        <v>1735</v>
      </c>
      <c r="I1254" s="73" t="s">
        <v>2126</v>
      </c>
      <c r="J1254" s="73" t="s">
        <v>2450</v>
      </c>
      <c r="K1254" s="75">
        <v>0.35</v>
      </c>
    </row>
    <row r="1255" spans="1:11" ht="33.75">
      <c r="A1255" s="72" t="s">
        <v>1985</v>
      </c>
      <c r="B1255" s="72"/>
      <c r="C1255" s="73" t="s">
        <v>884</v>
      </c>
      <c r="D1255" s="72" t="s">
        <v>1674</v>
      </c>
      <c r="E1255" s="72" t="s">
        <v>885</v>
      </c>
      <c r="F1255" s="257" t="s">
        <v>1910</v>
      </c>
      <c r="G1255" s="257"/>
      <c r="H1255" s="74" t="s">
        <v>886</v>
      </c>
      <c r="I1255" s="73" t="s">
        <v>887</v>
      </c>
      <c r="J1255" s="73" t="s">
        <v>888</v>
      </c>
      <c r="K1255" s="75">
        <v>223.47</v>
      </c>
    </row>
    <row r="1256" spans="1:11">
      <c r="A1256" s="81"/>
      <c r="B1256" s="77"/>
      <c r="C1256" s="77"/>
      <c r="D1256" s="77"/>
      <c r="E1256" s="77"/>
      <c r="F1256" s="73" t="s">
        <v>1989</v>
      </c>
      <c r="G1256" s="73" t="s">
        <v>2753</v>
      </c>
      <c r="H1256" s="73" t="s">
        <v>1991</v>
      </c>
      <c r="I1256" s="73" t="s">
        <v>1990</v>
      </c>
      <c r="J1256" s="73" t="s">
        <v>1992</v>
      </c>
      <c r="K1256" s="73" t="s">
        <v>2753</v>
      </c>
    </row>
    <row r="1257" spans="1:11" ht="15.75" thickBot="1">
      <c r="A1257" s="81"/>
      <c r="B1257" s="77"/>
      <c r="C1257" s="77"/>
      <c r="D1257" s="77"/>
      <c r="E1257" s="77"/>
      <c r="F1257" s="73" t="s">
        <v>1993</v>
      </c>
      <c r="G1257" s="73" t="s">
        <v>889</v>
      </c>
      <c r="H1257" s="265" t="s">
        <v>1995</v>
      </c>
      <c r="I1257" s="265"/>
      <c r="J1257" s="265" t="s">
        <v>890</v>
      </c>
      <c r="K1257" s="265"/>
    </row>
    <row r="1258" spans="1:11" ht="15.75" thickTop="1">
      <c r="A1258" s="83"/>
      <c r="B1258" s="68"/>
      <c r="C1258" s="68"/>
      <c r="D1258" s="68"/>
      <c r="E1258" s="68"/>
      <c r="F1258" s="76"/>
      <c r="G1258" s="76"/>
      <c r="H1258" s="76"/>
      <c r="I1258" s="76"/>
      <c r="J1258" s="76"/>
      <c r="K1258" s="90"/>
    </row>
    <row r="1259" spans="1:11">
      <c r="A1259" s="69"/>
      <c r="B1259" s="69" t="s">
        <v>1845</v>
      </c>
      <c r="C1259" s="70" t="s">
        <v>1713</v>
      </c>
      <c r="D1259" s="69" t="s">
        <v>1623</v>
      </c>
      <c r="E1259" s="69" t="s">
        <v>1681</v>
      </c>
      <c r="F1259" s="264" t="s">
        <v>1745</v>
      </c>
      <c r="G1259" s="264"/>
      <c r="H1259" s="71" t="s">
        <v>1649</v>
      </c>
      <c r="I1259" s="70" t="s">
        <v>1815</v>
      </c>
      <c r="J1259" s="70" t="s">
        <v>1958</v>
      </c>
      <c r="K1259" s="70" t="s">
        <v>1748</v>
      </c>
    </row>
    <row r="1260" spans="1:11" ht="33.75">
      <c r="A1260" s="72" t="s">
        <v>1981</v>
      </c>
      <c r="B1260" s="72"/>
      <c r="C1260" s="73" t="s">
        <v>891</v>
      </c>
      <c r="D1260" s="72" t="s">
        <v>1577</v>
      </c>
      <c r="E1260" s="72" t="s">
        <v>892</v>
      </c>
      <c r="F1260" s="257" t="s">
        <v>1858</v>
      </c>
      <c r="G1260" s="257"/>
      <c r="H1260" s="74" t="s">
        <v>1735</v>
      </c>
      <c r="I1260" s="73">
        <v>1</v>
      </c>
      <c r="J1260" s="73" t="s">
        <v>893</v>
      </c>
      <c r="K1260" s="73" t="s">
        <v>893</v>
      </c>
    </row>
    <row r="1261" spans="1:11" ht="22.5">
      <c r="A1261" s="72" t="s">
        <v>2002</v>
      </c>
      <c r="B1261" s="72"/>
      <c r="C1261" s="73" t="s">
        <v>2184</v>
      </c>
      <c r="D1261" s="72" t="s">
        <v>1674</v>
      </c>
      <c r="E1261" s="72" t="s">
        <v>2185</v>
      </c>
      <c r="F1261" s="257" t="s">
        <v>1670</v>
      </c>
      <c r="G1261" s="257"/>
      <c r="H1261" s="74" t="s">
        <v>1582</v>
      </c>
      <c r="I1261" s="73" t="s">
        <v>633</v>
      </c>
      <c r="J1261" s="73" t="s">
        <v>2187</v>
      </c>
      <c r="K1261" s="75">
        <v>47.72</v>
      </c>
    </row>
    <row r="1262" spans="1:11" ht="22.5">
      <c r="A1262" s="72" t="s">
        <v>2002</v>
      </c>
      <c r="B1262" s="72"/>
      <c r="C1262" s="73" t="s">
        <v>2207</v>
      </c>
      <c r="D1262" s="72" t="s">
        <v>1674</v>
      </c>
      <c r="E1262" s="72" t="s">
        <v>2208</v>
      </c>
      <c r="F1262" s="257" t="s">
        <v>1670</v>
      </c>
      <c r="G1262" s="257"/>
      <c r="H1262" s="74" t="s">
        <v>1582</v>
      </c>
      <c r="I1262" s="73" t="s">
        <v>634</v>
      </c>
      <c r="J1262" s="73" t="s">
        <v>2210</v>
      </c>
      <c r="K1262" s="75">
        <v>50.47</v>
      </c>
    </row>
    <row r="1263" spans="1:11" ht="22.5">
      <c r="A1263" s="72" t="s">
        <v>2002</v>
      </c>
      <c r="B1263" s="72"/>
      <c r="C1263" s="73" t="s">
        <v>2530</v>
      </c>
      <c r="D1263" s="72" t="s">
        <v>1674</v>
      </c>
      <c r="E1263" s="72" t="s">
        <v>1890</v>
      </c>
      <c r="F1263" s="257" t="s">
        <v>1670</v>
      </c>
      <c r="G1263" s="257"/>
      <c r="H1263" s="74" t="s">
        <v>1582</v>
      </c>
      <c r="I1263" s="73" t="s">
        <v>185</v>
      </c>
      <c r="J1263" s="73" t="s">
        <v>2058</v>
      </c>
      <c r="K1263" s="75">
        <v>2.38</v>
      </c>
    </row>
    <row r="1264" spans="1:11" ht="22.5">
      <c r="A1264" s="72" t="s">
        <v>2002</v>
      </c>
      <c r="B1264" s="72"/>
      <c r="C1264" s="73" t="s">
        <v>2053</v>
      </c>
      <c r="D1264" s="72" t="s">
        <v>1674</v>
      </c>
      <c r="E1264" s="72" t="s">
        <v>1727</v>
      </c>
      <c r="F1264" s="257" t="s">
        <v>1670</v>
      </c>
      <c r="G1264" s="257"/>
      <c r="H1264" s="74" t="s">
        <v>1582</v>
      </c>
      <c r="I1264" s="73" t="s">
        <v>635</v>
      </c>
      <c r="J1264" s="73" t="s">
        <v>2055</v>
      </c>
      <c r="K1264" s="75">
        <v>52.82</v>
      </c>
    </row>
    <row r="1265" spans="1:11" ht="33.75">
      <c r="A1265" s="72" t="s">
        <v>2002</v>
      </c>
      <c r="B1265" s="72"/>
      <c r="C1265" s="73" t="s">
        <v>636</v>
      </c>
      <c r="D1265" s="72" t="s">
        <v>1577</v>
      </c>
      <c r="E1265" s="72" t="s">
        <v>637</v>
      </c>
      <c r="F1265" s="257" t="s">
        <v>1935</v>
      </c>
      <c r="G1265" s="257"/>
      <c r="H1265" s="74" t="s">
        <v>1586</v>
      </c>
      <c r="I1265" s="73" t="s">
        <v>167</v>
      </c>
      <c r="J1265" s="73" t="s">
        <v>638</v>
      </c>
      <c r="K1265" s="75">
        <v>12.48</v>
      </c>
    </row>
    <row r="1266" spans="1:11" ht="33.75">
      <c r="A1266" s="72" t="s">
        <v>1985</v>
      </c>
      <c r="B1266" s="72"/>
      <c r="C1266" s="73" t="s">
        <v>639</v>
      </c>
      <c r="D1266" s="72" t="s">
        <v>1674</v>
      </c>
      <c r="E1266" s="72" t="s">
        <v>640</v>
      </c>
      <c r="F1266" s="257" t="s">
        <v>1910</v>
      </c>
      <c r="G1266" s="257"/>
      <c r="H1266" s="74" t="s">
        <v>2073</v>
      </c>
      <c r="I1266" s="73" t="s">
        <v>641</v>
      </c>
      <c r="J1266" s="73" t="s">
        <v>642</v>
      </c>
      <c r="K1266" s="75">
        <v>7.14</v>
      </c>
    </row>
    <row r="1267" spans="1:11" ht="33.75">
      <c r="A1267" s="72" t="s">
        <v>1985</v>
      </c>
      <c r="B1267" s="72"/>
      <c r="C1267" s="73" t="s">
        <v>643</v>
      </c>
      <c r="D1267" s="72" t="s">
        <v>1674</v>
      </c>
      <c r="E1267" s="72" t="s">
        <v>644</v>
      </c>
      <c r="F1267" s="257" t="s">
        <v>1910</v>
      </c>
      <c r="G1267" s="257"/>
      <c r="H1267" s="74" t="s">
        <v>1586</v>
      </c>
      <c r="I1267" s="73" t="s">
        <v>645</v>
      </c>
      <c r="J1267" s="73" t="s">
        <v>646</v>
      </c>
      <c r="K1267" s="75">
        <v>16.75</v>
      </c>
    </row>
    <row r="1268" spans="1:11" ht="33.75">
      <c r="A1268" s="72" t="s">
        <v>1985</v>
      </c>
      <c r="B1268" s="72"/>
      <c r="C1268" s="73" t="s">
        <v>647</v>
      </c>
      <c r="D1268" s="72" t="s">
        <v>1674</v>
      </c>
      <c r="E1268" s="72" t="s">
        <v>648</v>
      </c>
      <c r="F1268" s="257" t="s">
        <v>1910</v>
      </c>
      <c r="G1268" s="257"/>
      <c r="H1268" s="74" t="s">
        <v>1586</v>
      </c>
      <c r="I1268" s="73" t="s">
        <v>124</v>
      </c>
      <c r="J1268" s="73" t="s">
        <v>649</v>
      </c>
      <c r="K1268" s="75">
        <v>0.17</v>
      </c>
    </row>
    <row r="1269" spans="1:11" ht="33.75">
      <c r="A1269" s="72" t="s">
        <v>1985</v>
      </c>
      <c r="B1269" s="72"/>
      <c r="C1269" s="73" t="s">
        <v>650</v>
      </c>
      <c r="D1269" s="72" t="s">
        <v>1674</v>
      </c>
      <c r="E1269" s="72" t="s">
        <v>651</v>
      </c>
      <c r="F1269" s="257" t="s">
        <v>1910</v>
      </c>
      <c r="G1269" s="257"/>
      <c r="H1269" s="74" t="s">
        <v>1735</v>
      </c>
      <c r="I1269" s="73" t="s">
        <v>1988</v>
      </c>
      <c r="J1269" s="73" t="s">
        <v>652</v>
      </c>
      <c r="K1269" s="75">
        <v>1.26</v>
      </c>
    </row>
    <row r="1270" spans="1:11" ht="33.75">
      <c r="A1270" s="72" t="s">
        <v>1985</v>
      </c>
      <c r="B1270" s="72"/>
      <c r="C1270" s="73" t="s">
        <v>653</v>
      </c>
      <c r="D1270" s="72" t="s">
        <v>1674</v>
      </c>
      <c r="E1270" s="72" t="s">
        <v>654</v>
      </c>
      <c r="F1270" s="257" t="s">
        <v>1910</v>
      </c>
      <c r="G1270" s="257"/>
      <c r="H1270" s="74" t="s">
        <v>1735</v>
      </c>
      <c r="I1270" s="73" t="s">
        <v>655</v>
      </c>
      <c r="J1270" s="73" t="s">
        <v>656</v>
      </c>
      <c r="K1270" s="75">
        <v>7.6</v>
      </c>
    </row>
    <row r="1271" spans="1:11" ht="33.75">
      <c r="A1271" s="72" t="s">
        <v>1985</v>
      </c>
      <c r="B1271" s="72"/>
      <c r="C1271" s="73" t="s">
        <v>657</v>
      </c>
      <c r="D1271" s="72" t="s">
        <v>1674</v>
      </c>
      <c r="E1271" s="72" t="s">
        <v>658</v>
      </c>
      <c r="F1271" s="257" t="s">
        <v>1910</v>
      </c>
      <c r="G1271" s="257"/>
      <c r="H1271" s="74" t="s">
        <v>1735</v>
      </c>
      <c r="I1271" s="73" t="s">
        <v>2066</v>
      </c>
      <c r="J1271" s="73" t="s">
        <v>2388</v>
      </c>
      <c r="K1271" s="75">
        <v>0.56000000000000005</v>
      </c>
    </row>
    <row r="1272" spans="1:11" ht="33.75">
      <c r="A1272" s="72" t="s">
        <v>1985</v>
      </c>
      <c r="B1272" s="72"/>
      <c r="C1272" s="73" t="s">
        <v>659</v>
      </c>
      <c r="D1272" s="72" t="s">
        <v>1674</v>
      </c>
      <c r="E1272" s="72" t="s">
        <v>660</v>
      </c>
      <c r="F1272" s="257" t="s">
        <v>1910</v>
      </c>
      <c r="G1272" s="257"/>
      <c r="H1272" s="74" t="s">
        <v>1586</v>
      </c>
      <c r="I1272" s="73" t="s">
        <v>661</v>
      </c>
      <c r="J1272" s="73" t="s">
        <v>662</v>
      </c>
      <c r="K1272" s="75">
        <v>168.98</v>
      </c>
    </row>
    <row r="1273" spans="1:11" ht="33.75">
      <c r="A1273" s="72" t="s">
        <v>1985</v>
      </c>
      <c r="B1273" s="72"/>
      <c r="C1273" s="73" t="s">
        <v>663</v>
      </c>
      <c r="D1273" s="72" t="s">
        <v>1674</v>
      </c>
      <c r="E1273" s="72" t="s">
        <v>664</v>
      </c>
      <c r="F1273" s="257" t="s">
        <v>1910</v>
      </c>
      <c r="G1273" s="257"/>
      <c r="H1273" s="74" t="s">
        <v>1735</v>
      </c>
      <c r="I1273" s="73" t="s">
        <v>2054</v>
      </c>
      <c r="J1273" s="73" t="s">
        <v>234</v>
      </c>
      <c r="K1273" s="75">
        <v>4.42</v>
      </c>
    </row>
    <row r="1274" spans="1:11" ht="33.75">
      <c r="A1274" s="72" t="s">
        <v>1985</v>
      </c>
      <c r="B1274" s="72"/>
      <c r="C1274" s="73" t="s">
        <v>665</v>
      </c>
      <c r="D1274" s="72" t="s">
        <v>1674</v>
      </c>
      <c r="E1274" s="72" t="s">
        <v>666</v>
      </c>
      <c r="F1274" s="257" t="s">
        <v>1910</v>
      </c>
      <c r="G1274" s="257"/>
      <c r="H1274" s="74" t="s">
        <v>1735</v>
      </c>
      <c r="I1274" s="73" t="s">
        <v>2054</v>
      </c>
      <c r="J1274" s="73" t="s">
        <v>667</v>
      </c>
      <c r="K1274" s="75">
        <v>5.58</v>
      </c>
    </row>
    <row r="1275" spans="1:11" ht="33.75">
      <c r="A1275" s="72" t="s">
        <v>1985</v>
      </c>
      <c r="B1275" s="72"/>
      <c r="C1275" s="73" t="s">
        <v>668</v>
      </c>
      <c r="D1275" s="72" t="s">
        <v>1674</v>
      </c>
      <c r="E1275" s="72" t="s">
        <v>669</v>
      </c>
      <c r="F1275" s="257" t="s">
        <v>1910</v>
      </c>
      <c r="G1275" s="257"/>
      <c r="H1275" s="74" t="s">
        <v>1735</v>
      </c>
      <c r="I1275" s="73" t="s">
        <v>1988</v>
      </c>
      <c r="J1275" s="73" t="s">
        <v>670</v>
      </c>
      <c r="K1275" s="75">
        <v>2.91</v>
      </c>
    </row>
    <row r="1276" spans="1:11" ht="33.75">
      <c r="A1276" s="72" t="s">
        <v>1985</v>
      </c>
      <c r="B1276" s="72"/>
      <c r="C1276" s="73" t="s">
        <v>671</v>
      </c>
      <c r="D1276" s="72" t="s">
        <v>1674</v>
      </c>
      <c r="E1276" s="72" t="s">
        <v>672</v>
      </c>
      <c r="F1276" s="257" t="s">
        <v>1910</v>
      </c>
      <c r="G1276" s="257"/>
      <c r="H1276" s="74" t="s">
        <v>1586</v>
      </c>
      <c r="I1276" s="73" t="s">
        <v>167</v>
      </c>
      <c r="J1276" s="73" t="s">
        <v>128</v>
      </c>
      <c r="K1276" s="75">
        <v>8.1</v>
      </c>
    </row>
    <row r="1277" spans="1:11" ht="33.75">
      <c r="A1277" s="72" t="s">
        <v>1985</v>
      </c>
      <c r="B1277" s="72"/>
      <c r="C1277" s="73" t="s">
        <v>894</v>
      </c>
      <c r="D1277" s="72" t="s">
        <v>1674</v>
      </c>
      <c r="E1277" s="72" t="s">
        <v>895</v>
      </c>
      <c r="F1277" s="257" t="s">
        <v>675</v>
      </c>
      <c r="G1277" s="257"/>
      <c r="H1277" s="74" t="s">
        <v>1735</v>
      </c>
      <c r="I1277" s="73" t="s">
        <v>1988</v>
      </c>
      <c r="J1277" s="73" t="s">
        <v>896</v>
      </c>
      <c r="K1277" s="75">
        <v>2300</v>
      </c>
    </row>
    <row r="1278" spans="1:11">
      <c r="A1278" s="81"/>
      <c r="B1278" s="77"/>
      <c r="C1278" s="77"/>
      <c r="D1278" s="77"/>
      <c r="E1278" s="77"/>
      <c r="F1278" s="73" t="s">
        <v>1989</v>
      </c>
      <c r="G1278" s="73" t="s">
        <v>677</v>
      </c>
      <c r="H1278" s="73" t="s">
        <v>1991</v>
      </c>
      <c r="I1278" s="73" t="s">
        <v>1990</v>
      </c>
      <c r="J1278" s="73" t="s">
        <v>1992</v>
      </c>
      <c r="K1278" s="73" t="s">
        <v>677</v>
      </c>
    </row>
    <row r="1279" spans="1:11" ht="15.75" thickBot="1">
      <c r="A1279" s="81"/>
      <c r="B1279" s="77"/>
      <c r="C1279" s="77"/>
      <c r="D1279" s="77"/>
      <c r="E1279" s="77"/>
      <c r="F1279" s="73" t="s">
        <v>1993</v>
      </c>
      <c r="G1279" s="73" t="s">
        <v>897</v>
      </c>
      <c r="H1279" s="265" t="s">
        <v>1995</v>
      </c>
      <c r="I1279" s="265"/>
      <c r="J1279" s="265" t="s">
        <v>898</v>
      </c>
      <c r="K1279" s="265"/>
    </row>
    <row r="1280" spans="1:11" ht="15.75" thickTop="1">
      <c r="A1280" s="83"/>
      <c r="B1280" s="68"/>
      <c r="C1280" s="68"/>
      <c r="D1280" s="68"/>
      <c r="E1280" s="68"/>
      <c r="F1280" s="76"/>
      <c r="G1280" s="76"/>
      <c r="H1280" s="76"/>
      <c r="I1280" s="76"/>
      <c r="J1280" s="76"/>
      <c r="K1280" s="90"/>
    </row>
    <row r="1281" spans="1:11">
      <c r="A1281" s="69"/>
      <c r="B1281" s="69" t="s">
        <v>1845</v>
      </c>
      <c r="C1281" s="70" t="s">
        <v>1713</v>
      </c>
      <c r="D1281" s="69" t="s">
        <v>1623</v>
      </c>
      <c r="E1281" s="69" t="s">
        <v>1681</v>
      </c>
      <c r="F1281" s="264" t="s">
        <v>1745</v>
      </c>
      <c r="G1281" s="264"/>
      <c r="H1281" s="71" t="s">
        <v>1649</v>
      </c>
      <c r="I1281" s="70" t="s">
        <v>1815</v>
      </c>
      <c r="J1281" s="70" t="s">
        <v>1958</v>
      </c>
      <c r="K1281" s="70" t="s">
        <v>1748</v>
      </c>
    </row>
    <row r="1282" spans="1:11" ht="22.5">
      <c r="A1282" s="72" t="s">
        <v>1981</v>
      </c>
      <c r="B1282" s="72"/>
      <c r="C1282" s="73" t="s">
        <v>899</v>
      </c>
      <c r="D1282" s="72" t="s">
        <v>1674</v>
      </c>
      <c r="E1282" s="72" t="s">
        <v>900</v>
      </c>
      <c r="F1282" s="257" t="s">
        <v>1670</v>
      </c>
      <c r="G1282" s="257"/>
      <c r="H1282" s="74" t="s">
        <v>1644</v>
      </c>
      <c r="I1282" s="73">
        <v>1</v>
      </c>
      <c r="J1282" s="73" t="s">
        <v>901</v>
      </c>
      <c r="K1282" s="73" t="s">
        <v>901</v>
      </c>
    </row>
    <row r="1283" spans="1:11" ht="22.5">
      <c r="A1283" s="72" t="s">
        <v>2002</v>
      </c>
      <c r="B1283" s="72"/>
      <c r="C1283" s="73" t="s">
        <v>902</v>
      </c>
      <c r="D1283" s="72" t="s">
        <v>1674</v>
      </c>
      <c r="E1283" s="72" t="s">
        <v>903</v>
      </c>
      <c r="F1283" s="257" t="s">
        <v>1670</v>
      </c>
      <c r="G1283" s="257"/>
      <c r="H1283" s="74" t="s">
        <v>1582</v>
      </c>
      <c r="I1283" s="73" t="s">
        <v>2115</v>
      </c>
      <c r="J1283" s="73" t="s">
        <v>904</v>
      </c>
      <c r="K1283" s="75">
        <v>68.48</v>
      </c>
    </row>
    <row r="1284" spans="1:11" ht="33.75">
      <c r="A1284" s="72" t="s">
        <v>2002</v>
      </c>
      <c r="B1284" s="72"/>
      <c r="C1284" s="73" t="s">
        <v>905</v>
      </c>
      <c r="D1284" s="72" t="s">
        <v>1674</v>
      </c>
      <c r="E1284" s="72" t="s">
        <v>906</v>
      </c>
      <c r="F1284" s="257" t="s">
        <v>453</v>
      </c>
      <c r="G1284" s="257"/>
      <c r="H1284" s="74" t="s">
        <v>454</v>
      </c>
      <c r="I1284" s="73" t="s">
        <v>400</v>
      </c>
      <c r="J1284" s="73" t="s">
        <v>907</v>
      </c>
      <c r="K1284" s="75">
        <v>0.84</v>
      </c>
    </row>
    <row r="1285" spans="1:11" ht="33.75">
      <c r="A1285" s="72" t="s">
        <v>2002</v>
      </c>
      <c r="B1285" s="72"/>
      <c r="C1285" s="73" t="s">
        <v>908</v>
      </c>
      <c r="D1285" s="72" t="s">
        <v>1674</v>
      </c>
      <c r="E1285" s="72" t="s">
        <v>909</v>
      </c>
      <c r="F1285" s="257" t="s">
        <v>453</v>
      </c>
      <c r="G1285" s="257"/>
      <c r="H1285" s="74" t="s">
        <v>459</v>
      </c>
      <c r="I1285" s="73" t="s">
        <v>910</v>
      </c>
      <c r="J1285" s="73" t="s">
        <v>176</v>
      </c>
      <c r="K1285" s="75">
        <v>0.61</v>
      </c>
    </row>
    <row r="1286" spans="1:11" ht="33.75">
      <c r="A1286" s="72" t="s">
        <v>1985</v>
      </c>
      <c r="B1286" s="72"/>
      <c r="C1286" s="73" t="s">
        <v>790</v>
      </c>
      <c r="D1286" s="72" t="s">
        <v>1674</v>
      </c>
      <c r="E1286" s="72" t="s">
        <v>791</v>
      </c>
      <c r="F1286" s="257" t="s">
        <v>1910</v>
      </c>
      <c r="G1286" s="257"/>
      <c r="H1286" s="74" t="s">
        <v>1644</v>
      </c>
      <c r="I1286" s="73" t="s">
        <v>2131</v>
      </c>
      <c r="J1286" s="73" t="s">
        <v>793</v>
      </c>
      <c r="K1286" s="75">
        <v>55.2</v>
      </c>
    </row>
    <row r="1287" spans="1:11" ht="33.75">
      <c r="A1287" s="72" t="s">
        <v>1985</v>
      </c>
      <c r="B1287" s="72"/>
      <c r="C1287" s="73" t="s">
        <v>911</v>
      </c>
      <c r="D1287" s="72" t="s">
        <v>1674</v>
      </c>
      <c r="E1287" s="72" t="s">
        <v>912</v>
      </c>
      <c r="F1287" s="257" t="s">
        <v>1910</v>
      </c>
      <c r="G1287" s="257"/>
      <c r="H1287" s="74" t="s">
        <v>2073</v>
      </c>
      <c r="I1287" s="73" t="s">
        <v>913</v>
      </c>
      <c r="J1287" s="73" t="s">
        <v>2399</v>
      </c>
      <c r="K1287" s="75">
        <v>60.17</v>
      </c>
    </row>
    <row r="1288" spans="1:11" ht="33.75">
      <c r="A1288" s="72" t="s">
        <v>1985</v>
      </c>
      <c r="B1288" s="72"/>
      <c r="C1288" s="73" t="s">
        <v>794</v>
      </c>
      <c r="D1288" s="72" t="s">
        <v>1674</v>
      </c>
      <c r="E1288" s="72" t="s">
        <v>795</v>
      </c>
      <c r="F1288" s="257" t="s">
        <v>1910</v>
      </c>
      <c r="G1288" s="257"/>
      <c r="H1288" s="74" t="s">
        <v>2073</v>
      </c>
      <c r="I1288" s="73" t="s">
        <v>914</v>
      </c>
      <c r="J1288" s="73" t="s">
        <v>2669</v>
      </c>
      <c r="K1288" s="75">
        <v>147.61000000000001</v>
      </c>
    </row>
    <row r="1289" spans="1:11">
      <c r="A1289" s="81"/>
      <c r="B1289" s="77"/>
      <c r="C1289" s="77"/>
      <c r="D1289" s="77"/>
      <c r="E1289" s="77"/>
      <c r="F1289" s="73" t="s">
        <v>1989</v>
      </c>
      <c r="G1289" s="73" t="s">
        <v>915</v>
      </c>
      <c r="H1289" s="73" t="s">
        <v>1991</v>
      </c>
      <c r="I1289" s="73" t="s">
        <v>1990</v>
      </c>
      <c r="J1289" s="73" t="s">
        <v>1992</v>
      </c>
      <c r="K1289" s="73" t="s">
        <v>915</v>
      </c>
    </row>
    <row r="1290" spans="1:11" ht="15.75" thickBot="1">
      <c r="A1290" s="81"/>
      <c r="B1290" s="77"/>
      <c r="C1290" s="77"/>
      <c r="D1290" s="77"/>
      <c r="E1290" s="77"/>
      <c r="F1290" s="73" t="s">
        <v>1993</v>
      </c>
      <c r="G1290" s="73" t="s">
        <v>916</v>
      </c>
      <c r="H1290" s="265" t="s">
        <v>1995</v>
      </c>
      <c r="I1290" s="265"/>
      <c r="J1290" s="265" t="s">
        <v>917</v>
      </c>
      <c r="K1290" s="265"/>
    </row>
    <row r="1291" spans="1:11" ht="15.75" thickTop="1">
      <c r="A1291" s="83"/>
      <c r="B1291" s="68"/>
      <c r="C1291" s="68"/>
      <c r="D1291" s="68"/>
      <c r="E1291" s="68"/>
      <c r="F1291" s="76"/>
      <c r="G1291" s="76"/>
      <c r="H1291" s="76"/>
      <c r="I1291" s="76"/>
      <c r="J1291" s="76"/>
      <c r="K1291" s="90"/>
    </row>
    <row r="1292" spans="1:11">
      <c r="A1292" s="69"/>
      <c r="B1292" s="69" t="s">
        <v>1845</v>
      </c>
      <c r="C1292" s="70" t="s">
        <v>1713</v>
      </c>
      <c r="D1292" s="69" t="s">
        <v>1623</v>
      </c>
      <c r="E1292" s="69" t="s">
        <v>1681</v>
      </c>
      <c r="F1292" s="264" t="s">
        <v>1745</v>
      </c>
      <c r="G1292" s="264"/>
      <c r="H1292" s="71" t="s">
        <v>1649</v>
      </c>
      <c r="I1292" s="70" t="s">
        <v>1815</v>
      </c>
      <c r="J1292" s="70" t="s">
        <v>1958</v>
      </c>
      <c r="K1292" s="70" t="s">
        <v>1748</v>
      </c>
    </row>
    <row r="1293" spans="1:11" ht="33.75">
      <c r="A1293" s="72" t="s">
        <v>1981</v>
      </c>
      <c r="B1293" s="72"/>
      <c r="C1293" s="73" t="s">
        <v>845</v>
      </c>
      <c r="D1293" s="72" t="s">
        <v>1674</v>
      </c>
      <c r="E1293" s="72" t="s">
        <v>846</v>
      </c>
      <c r="F1293" s="257" t="s">
        <v>1670</v>
      </c>
      <c r="G1293" s="257"/>
      <c r="H1293" s="74" t="s">
        <v>1644</v>
      </c>
      <c r="I1293" s="73">
        <v>1</v>
      </c>
      <c r="J1293" s="73" t="s">
        <v>848</v>
      </c>
      <c r="K1293" s="73" t="s">
        <v>848</v>
      </c>
    </row>
    <row r="1294" spans="1:11" ht="22.5">
      <c r="A1294" s="72" t="s">
        <v>2002</v>
      </c>
      <c r="B1294" s="72"/>
      <c r="C1294" s="73" t="s">
        <v>902</v>
      </c>
      <c r="D1294" s="72" t="s">
        <v>1674</v>
      </c>
      <c r="E1294" s="72" t="s">
        <v>903</v>
      </c>
      <c r="F1294" s="257" t="s">
        <v>1670</v>
      </c>
      <c r="G1294" s="257"/>
      <c r="H1294" s="74" t="s">
        <v>1582</v>
      </c>
      <c r="I1294" s="73" t="s">
        <v>918</v>
      </c>
      <c r="J1294" s="73" t="s">
        <v>904</v>
      </c>
      <c r="K1294" s="75">
        <v>84.93</v>
      </c>
    </row>
    <row r="1295" spans="1:11" ht="33.75">
      <c r="A1295" s="72" t="s">
        <v>2002</v>
      </c>
      <c r="B1295" s="72"/>
      <c r="C1295" s="73" t="s">
        <v>905</v>
      </c>
      <c r="D1295" s="72" t="s">
        <v>1674</v>
      </c>
      <c r="E1295" s="72" t="s">
        <v>906</v>
      </c>
      <c r="F1295" s="257" t="s">
        <v>453</v>
      </c>
      <c r="G1295" s="257"/>
      <c r="H1295" s="74" t="s">
        <v>454</v>
      </c>
      <c r="I1295" s="73" t="s">
        <v>919</v>
      </c>
      <c r="J1295" s="73" t="s">
        <v>907</v>
      </c>
      <c r="K1295" s="75">
        <v>1.05</v>
      </c>
    </row>
    <row r="1296" spans="1:11" ht="33.75">
      <c r="A1296" s="72" t="s">
        <v>2002</v>
      </c>
      <c r="B1296" s="72"/>
      <c r="C1296" s="73" t="s">
        <v>908</v>
      </c>
      <c r="D1296" s="72" t="s">
        <v>1674</v>
      </c>
      <c r="E1296" s="72" t="s">
        <v>909</v>
      </c>
      <c r="F1296" s="257" t="s">
        <v>453</v>
      </c>
      <c r="G1296" s="257"/>
      <c r="H1296" s="74" t="s">
        <v>459</v>
      </c>
      <c r="I1296" s="73" t="s">
        <v>920</v>
      </c>
      <c r="J1296" s="73" t="s">
        <v>176</v>
      </c>
      <c r="K1296" s="75">
        <v>0.76</v>
      </c>
    </row>
    <row r="1297" spans="1:11" ht="33.75">
      <c r="A1297" s="72" t="s">
        <v>1985</v>
      </c>
      <c r="B1297" s="72"/>
      <c r="C1297" s="73" t="s">
        <v>790</v>
      </c>
      <c r="D1297" s="72" t="s">
        <v>1674</v>
      </c>
      <c r="E1297" s="72" t="s">
        <v>791</v>
      </c>
      <c r="F1297" s="257" t="s">
        <v>1910</v>
      </c>
      <c r="G1297" s="257"/>
      <c r="H1297" s="74" t="s">
        <v>1644</v>
      </c>
      <c r="I1297" s="73" t="s">
        <v>921</v>
      </c>
      <c r="J1297" s="73" t="s">
        <v>793</v>
      </c>
      <c r="K1297" s="75">
        <v>59.34</v>
      </c>
    </row>
    <row r="1298" spans="1:11" ht="33.75">
      <c r="A1298" s="72" t="s">
        <v>1985</v>
      </c>
      <c r="B1298" s="72"/>
      <c r="C1298" s="73" t="s">
        <v>911</v>
      </c>
      <c r="D1298" s="72" t="s">
        <v>1674</v>
      </c>
      <c r="E1298" s="72" t="s">
        <v>912</v>
      </c>
      <c r="F1298" s="257" t="s">
        <v>1910</v>
      </c>
      <c r="G1298" s="257"/>
      <c r="H1298" s="74" t="s">
        <v>2073</v>
      </c>
      <c r="I1298" s="73" t="s">
        <v>922</v>
      </c>
      <c r="J1298" s="73" t="s">
        <v>2399</v>
      </c>
      <c r="K1298" s="75">
        <v>145.27000000000001</v>
      </c>
    </row>
    <row r="1299" spans="1:11" ht="33.75">
      <c r="A1299" s="72" t="s">
        <v>1985</v>
      </c>
      <c r="B1299" s="72"/>
      <c r="C1299" s="73" t="s">
        <v>794</v>
      </c>
      <c r="D1299" s="72" t="s">
        <v>1674</v>
      </c>
      <c r="E1299" s="72" t="s">
        <v>795</v>
      </c>
      <c r="F1299" s="257" t="s">
        <v>1910</v>
      </c>
      <c r="G1299" s="257"/>
      <c r="H1299" s="74" t="s">
        <v>2073</v>
      </c>
      <c r="I1299" s="73" t="s">
        <v>923</v>
      </c>
      <c r="J1299" s="73" t="s">
        <v>2669</v>
      </c>
      <c r="K1299" s="75">
        <v>89.1</v>
      </c>
    </row>
    <row r="1300" spans="1:11">
      <c r="A1300" s="81"/>
      <c r="B1300" s="77"/>
      <c r="C1300" s="77"/>
      <c r="D1300" s="77"/>
      <c r="E1300" s="77"/>
      <c r="F1300" s="73" t="s">
        <v>1989</v>
      </c>
      <c r="G1300" s="73" t="s">
        <v>924</v>
      </c>
      <c r="H1300" s="73" t="s">
        <v>1991</v>
      </c>
      <c r="I1300" s="73" t="s">
        <v>1990</v>
      </c>
      <c r="J1300" s="73" t="s">
        <v>1992</v>
      </c>
      <c r="K1300" s="73" t="s">
        <v>924</v>
      </c>
    </row>
    <row r="1301" spans="1:11" ht="15.75" thickBot="1">
      <c r="A1301" s="81"/>
      <c r="B1301" s="77"/>
      <c r="C1301" s="77"/>
      <c r="D1301" s="77"/>
      <c r="E1301" s="77"/>
      <c r="F1301" s="73" t="s">
        <v>1993</v>
      </c>
      <c r="G1301" s="73" t="s">
        <v>925</v>
      </c>
      <c r="H1301" s="265" t="s">
        <v>1995</v>
      </c>
      <c r="I1301" s="265"/>
      <c r="J1301" s="265" t="s">
        <v>926</v>
      </c>
      <c r="K1301" s="265"/>
    </row>
    <row r="1302" spans="1:11" ht="15.75" thickTop="1">
      <c r="A1302" s="83"/>
      <c r="B1302" s="68"/>
      <c r="C1302" s="68"/>
      <c r="D1302" s="68"/>
      <c r="E1302" s="68"/>
      <c r="F1302" s="76"/>
      <c r="G1302" s="76"/>
      <c r="H1302" s="76"/>
      <c r="I1302" s="76"/>
      <c r="J1302" s="76"/>
      <c r="K1302" s="90"/>
    </row>
    <row r="1303" spans="1:11">
      <c r="A1303" s="69"/>
      <c r="B1303" s="69" t="s">
        <v>1845</v>
      </c>
      <c r="C1303" s="70" t="s">
        <v>1713</v>
      </c>
      <c r="D1303" s="69" t="s">
        <v>1623</v>
      </c>
      <c r="E1303" s="69" t="s">
        <v>1681</v>
      </c>
      <c r="F1303" s="264" t="s">
        <v>1745</v>
      </c>
      <c r="G1303" s="264"/>
      <c r="H1303" s="71" t="s">
        <v>1649</v>
      </c>
      <c r="I1303" s="70" t="s">
        <v>1815</v>
      </c>
      <c r="J1303" s="70" t="s">
        <v>1958</v>
      </c>
      <c r="K1303" s="70" t="s">
        <v>1748</v>
      </c>
    </row>
    <row r="1304" spans="1:11" ht="22.5">
      <c r="A1304" s="72" t="s">
        <v>1981</v>
      </c>
      <c r="B1304" s="72"/>
      <c r="C1304" s="73" t="s">
        <v>2799</v>
      </c>
      <c r="D1304" s="72" t="s">
        <v>1674</v>
      </c>
      <c r="E1304" s="72" t="s">
        <v>2800</v>
      </c>
      <c r="F1304" s="257" t="s">
        <v>1670</v>
      </c>
      <c r="G1304" s="257"/>
      <c r="H1304" s="74" t="s">
        <v>1644</v>
      </c>
      <c r="I1304" s="73">
        <v>1</v>
      </c>
      <c r="J1304" s="73" t="s">
        <v>2802</v>
      </c>
      <c r="K1304" s="73" t="s">
        <v>2802</v>
      </c>
    </row>
    <row r="1305" spans="1:11" ht="22.5">
      <c r="A1305" s="72" t="s">
        <v>2002</v>
      </c>
      <c r="B1305" s="72"/>
      <c r="C1305" s="73" t="s">
        <v>2053</v>
      </c>
      <c r="D1305" s="72" t="s">
        <v>1674</v>
      </c>
      <c r="E1305" s="72" t="s">
        <v>1727</v>
      </c>
      <c r="F1305" s="257" t="s">
        <v>1670</v>
      </c>
      <c r="G1305" s="257"/>
      <c r="H1305" s="74" t="s">
        <v>1582</v>
      </c>
      <c r="I1305" s="73" t="s">
        <v>927</v>
      </c>
      <c r="J1305" s="73" t="s">
        <v>2055</v>
      </c>
      <c r="K1305" s="75">
        <v>110.07</v>
      </c>
    </row>
    <row r="1306" spans="1:11" ht="33.75">
      <c r="A1306" s="72" t="s">
        <v>1985</v>
      </c>
      <c r="B1306" s="72"/>
      <c r="C1306" s="73" t="s">
        <v>790</v>
      </c>
      <c r="D1306" s="72" t="s">
        <v>1674</v>
      </c>
      <c r="E1306" s="72" t="s">
        <v>791</v>
      </c>
      <c r="F1306" s="257" t="s">
        <v>1910</v>
      </c>
      <c r="G1306" s="257"/>
      <c r="H1306" s="74" t="s">
        <v>1644</v>
      </c>
      <c r="I1306" s="73" t="s">
        <v>928</v>
      </c>
      <c r="J1306" s="73" t="s">
        <v>793</v>
      </c>
      <c r="K1306" s="75">
        <v>52.9</v>
      </c>
    </row>
    <row r="1307" spans="1:11" ht="33.75">
      <c r="A1307" s="72" t="s">
        <v>1985</v>
      </c>
      <c r="B1307" s="72"/>
      <c r="C1307" s="73" t="s">
        <v>794</v>
      </c>
      <c r="D1307" s="72" t="s">
        <v>1674</v>
      </c>
      <c r="E1307" s="72" t="s">
        <v>795</v>
      </c>
      <c r="F1307" s="257" t="s">
        <v>1910</v>
      </c>
      <c r="G1307" s="257"/>
      <c r="H1307" s="74" t="s">
        <v>2073</v>
      </c>
      <c r="I1307" s="73" t="s">
        <v>929</v>
      </c>
      <c r="J1307" s="73" t="s">
        <v>2669</v>
      </c>
      <c r="K1307" s="75">
        <v>211.92</v>
      </c>
    </row>
    <row r="1308" spans="1:11">
      <c r="A1308" s="81"/>
      <c r="B1308" s="77"/>
      <c r="C1308" s="77"/>
      <c r="D1308" s="77"/>
      <c r="E1308" s="77"/>
      <c r="F1308" s="73" t="s">
        <v>1989</v>
      </c>
      <c r="G1308" s="73" t="s">
        <v>930</v>
      </c>
      <c r="H1308" s="73" t="s">
        <v>1991</v>
      </c>
      <c r="I1308" s="73" t="s">
        <v>1990</v>
      </c>
      <c r="J1308" s="73" t="s">
        <v>1992</v>
      </c>
      <c r="K1308" s="73" t="s">
        <v>930</v>
      </c>
    </row>
    <row r="1309" spans="1:11" ht="15.75" thickBot="1">
      <c r="A1309" s="81"/>
      <c r="B1309" s="77"/>
      <c r="C1309" s="77"/>
      <c r="D1309" s="77"/>
      <c r="E1309" s="77"/>
      <c r="F1309" s="73" t="s">
        <v>1993</v>
      </c>
      <c r="G1309" s="73" t="s">
        <v>931</v>
      </c>
      <c r="H1309" s="265" t="s">
        <v>1995</v>
      </c>
      <c r="I1309" s="265"/>
      <c r="J1309" s="265" t="s">
        <v>932</v>
      </c>
      <c r="K1309" s="265"/>
    </row>
    <row r="1310" spans="1:11" ht="15.75" thickTop="1">
      <c r="A1310" s="83"/>
      <c r="B1310" s="68"/>
      <c r="C1310" s="68"/>
      <c r="D1310" s="68"/>
      <c r="E1310" s="68"/>
      <c r="F1310" s="76"/>
      <c r="G1310" s="76"/>
      <c r="H1310" s="76"/>
      <c r="I1310" s="76"/>
      <c r="J1310" s="76"/>
      <c r="K1310" s="90"/>
    </row>
    <row r="1311" spans="1:11">
      <c r="A1311" s="69"/>
      <c r="B1311" s="69" t="s">
        <v>1845</v>
      </c>
      <c r="C1311" s="70" t="s">
        <v>1713</v>
      </c>
      <c r="D1311" s="69" t="s">
        <v>1623</v>
      </c>
      <c r="E1311" s="69" t="s">
        <v>1681</v>
      </c>
      <c r="F1311" s="264" t="s">
        <v>1745</v>
      </c>
      <c r="G1311" s="264"/>
      <c r="H1311" s="71" t="s">
        <v>1649</v>
      </c>
      <c r="I1311" s="70" t="s">
        <v>1815</v>
      </c>
      <c r="J1311" s="70" t="s">
        <v>1958</v>
      </c>
      <c r="K1311" s="70" t="s">
        <v>1748</v>
      </c>
    </row>
    <row r="1312" spans="1:11" ht="22.5">
      <c r="A1312" s="72" t="s">
        <v>1981</v>
      </c>
      <c r="B1312" s="72"/>
      <c r="C1312" s="73" t="s">
        <v>2526</v>
      </c>
      <c r="D1312" s="72" t="s">
        <v>1674</v>
      </c>
      <c r="E1312" s="72" t="s">
        <v>2527</v>
      </c>
      <c r="F1312" s="257" t="s">
        <v>1670</v>
      </c>
      <c r="G1312" s="257"/>
      <c r="H1312" s="74" t="s">
        <v>1644</v>
      </c>
      <c r="I1312" s="73">
        <v>1</v>
      </c>
      <c r="J1312" s="73" t="s">
        <v>2529</v>
      </c>
      <c r="K1312" s="73" t="s">
        <v>2529</v>
      </c>
    </row>
    <row r="1313" spans="1:11" ht="22.5">
      <c r="A1313" s="72" t="s">
        <v>2002</v>
      </c>
      <c r="B1313" s="72"/>
      <c r="C1313" s="73" t="s">
        <v>2053</v>
      </c>
      <c r="D1313" s="72" t="s">
        <v>1674</v>
      </c>
      <c r="E1313" s="72" t="s">
        <v>1727</v>
      </c>
      <c r="F1313" s="257" t="s">
        <v>1670</v>
      </c>
      <c r="G1313" s="257"/>
      <c r="H1313" s="74" t="s">
        <v>1582</v>
      </c>
      <c r="I1313" s="73" t="s">
        <v>933</v>
      </c>
      <c r="J1313" s="73" t="s">
        <v>2055</v>
      </c>
      <c r="K1313" s="75">
        <v>111.49</v>
      </c>
    </row>
    <row r="1314" spans="1:11" ht="33.75">
      <c r="A1314" s="72" t="s">
        <v>1985</v>
      </c>
      <c r="B1314" s="72"/>
      <c r="C1314" s="73" t="s">
        <v>790</v>
      </c>
      <c r="D1314" s="72" t="s">
        <v>1674</v>
      </c>
      <c r="E1314" s="72" t="s">
        <v>791</v>
      </c>
      <c r="F1314" s="257" t="s">
        <v>1910</v>
      </c>
      <c r="G1314" s="257"/>
      <c r="H1314" s="74" t="s">
        <v>1644</v>
      </c>
      <c r="I1314" s="73" t="s">
        <v>714</v>
      </c>
      <c r="J1314" s="73" t="s">
        <v>793</v>
      </c>
      <c r="K1314" s="75">
        <v>56.58</v>
      </c>
    </row>
    <row r="1315" spans="1:11" ht="33.75">
      <c r="A1315" s="72" t="s">
        <v>1985</v>
      </c>
      <c r="B1315" s="72"/>
      <c r="C1315" s="73" t="s">
        <v>794</v>
      </c>
      <c r="D1315" s="72" t="s">
        <v>1674</v>
      </c>
      <c r="E1315" s="72" t="s">
        <v>795</v>
      </c>
      <c r="F1315" s="257" t="s">
        <v>1910</v>
      </c>
      <c r="G1315" s="257"/>
      <c r="H1315" s="74" t="s">
        <v>2073</v>
      </c>
      <c r="I1315" s="73" t="s">
        <v>934</v>
      </c>
      <c r="J1315" s="73" t="s">
        <v>2669</v>
      </c>
      <c r="K1315" s="75">
        <v>170.41</v>
      </c>
    </row>
    <row r="1316" spans="1:11">
      <c r="A1316" s="81"/>
      <c r="B1316" s="77"/>
      <c r="C1316" s="77"/>
      <c r="D1316" s="77"/>
      <c r="E1316" s="77"/>
      <c r="F1316" s="73" t="s">
        <v>1989</v>
      </c>
      <c r="G1316" s="73" t="s">
        <v>935</v>
      </c>
      <c r="H1316" s="73" t="s">
        <v>1991</v>
      </c>
      <c r="I1316" s="73" t="s">
        <v>2624</v>
      </c>
      <c r="J1316" s="73" t="s">
        <v>1992</v>
      </c>
      <c r="K1316" s="73" t="s">
        <v>935</v>
      </c>
    </row>
    <row r="1317" spans="1:11" ht="15.75" thickBot="1">
      <c r="A1317" s="81"/>
      <c r="B1317" s="77"/>
      <c r="C1317" s="77"/>
      <c r="D1317" s="77"/>
      <c r="E1317" s="77"/>
      <c r="F1317" s="73" t="s">
        <v>1993</v>
      </c>
      <c r="G1317" s="73" t="s">
        <v>936</v>
      </c>
      <c r="H1317" s="265" t="s">
        <v>1995</v>
      </c>
      <c r="I1317" s="265"/>
      <c r="J1317" s="265" t="s">
        <v>937</v>
      </c>
      <c r="K1317" s="265"/>
    </row>
    <row r="1318" spans="1:11" ht="15.75" thickTop="1">
      <c r="A1318" s="83"/>
      <c r="B1318" s="68"/>
      <c r="C1318" s="68"/>
      <c r="D1318" s="68"/>
      <c r="E1318" s="68"/>
      <c r="F1318" s="76"/>
      <c r="G1318" s="76"/>
      <c r="H1318" s="76"/>
      <c r="I1318" s="76"/>
      <c r="J1318" s="76"/>
      <c r="K1318" s="90"/>
    </row>
    <row r="1319" spans="1:11">
      <c r="A1319" s="69"/>
      <c r="B1319" s="69" t="s">
        <v>1845</v>
      </c>
      <c r="C1319" s="70" t="s">
        <v>1713</v>
      </c>
      <c r="D1319" s="69" t="s">
        <v>1623</v>
      </c>
      <c r="E1319" s="69" t="s">
        <v>1681</v>
      </c>
      <c r="F1319" s="264" t="s">
        <v>1745</v>
      </c>
      <c r="G1319" s="264"/>
      <c r="H1319" s="71" t="s">
        <v>1649</v>
      </c>
      <c r="I1319" s="70" t="s">
        <v>1815</v>
      </c>
      <c r="J1319" s="70" t="s">
        <v>1958</v>
      </c>
      <c r="K1319" s="70" t="s">
        <v>1748</v>
      </c>
    </row>
    <row r="1320" spans="1:11" ht="22.5">
      <c r="A1320" s="72" t="s">
        <v>1981</v>
      </c>
      <c r="B1320" s="72"/>
      <c r="C1320" s="73" t="s">
        <v>2663</v>
      </c>
      <c r="D1320" s="72" t="s">
        <v>1674</v>
      </c>
      <c r="E1320" s="72" t="s">
        <v>2664</v>
      </c>
      <c r="F1320" s="257" t="s">
        <v>1670</v>
      </c>
      <c r="G1320" s="257"/>
      <c r="H1320" s="74" t="s">
        <v>1582</v>
      </c>
      <c r="I1320" s="73">
        <v>1</v>
      </c>
      <c r="J1320" s="73" t="s">
        <v>2666</v>
      </c>
      <c r="K1320" s="73" t="s">
        <v>2666</v>
      </c>
    </row>
    <row r="1321" spans="1:11" ht="22.5">
      <c r="A1321" s="72" t="s">
        <v>2002</v>
      </c>
      <c r="B1321" s="72"/>
      <c r="C1321" s="73" t="s">
        <v>2394</v>
      </c>
      <c r="D1321" s="72" t="s">
        <v>1674</v>
      </c>
      <c r="E1321" s="72" t="s">
        <v>2395</v>
      </c>
      <c r="F1321" s="257" t="s">
        <v>1670</v>
      </c>
      <c r="G1321" s="257"/>
      <c r="H1321" s="74" t="s">
        <v>1582</v>
      </c>
      <c r="I1321" s="73" t="s">
        <v>1988</v>
      </c>
      <c r="J1321" s="73" t="s">
        <v>2396</v>
      </c>
      <c r="K1321" s="75">
        <v>0.41</v>
      </c>
    </row>
    <row r="1322" spans="1:11" ht="22.5">
      <c r="A1322" s="72" t="s">
        <v>2002</v>
      </c>
      <c r="B1322" s="72"/>
      <c r="C1322" s="73" t="s">
        <v>2397</v>
      </c>
      <c r="D1322" s="72" t="s">
        <v>1674</v>
      </c>
      <c r="E1322" s="72" t="s">
        <v>2398</v>
      </c>
      <c r="F1322" s="257" t="s">
        <v>1670</v>
      </c>
      <c r="G1322" s="257"/>
      <c r="H1322" s="74" t="s">
        <v>1582</v>
      </c>
      <c r="I1322" s="73" t="s">
        <v>1988</v>
      </c>
      <c r="J1322" s="73" t="s">
        <v>2399</v>
      </c>
      <c r="K1322" s="75">
        <v>0.75</v>
      </c>
    </row>
    <row r="1323" spans="1:11" ht="22.5">
      <c r="A1323" s="72" t="s">
        <v>2002</v>
      </c>
      <c r="B1323" s="72"/>
      <c r="C1323" s="73" t="s">
        <v>938</v>
      </c>
      <c r="D1323" s="72" t="s">
        <v>1674</v>
      </c>
      <c r="E1323" s="72" t="s">
        <v>939</v>
      </c>
      <c r="F1323" s="257" t="s">
        <v>1670</v>
      </c>
      <c r="G1323" s="257"/>
      <c r="H1323" s="74" t="s">
        <v>1582</v>
      </c>
      <c r="I1323" s="73" t="s">
        <v>1988</v>
      </c>
      <c r="J1323" s="73" t="s">
        <v>2218</v>
      </c>
      <c r="K1323" s="75">
        <v>0.25</v>
      </c>
    </row>
    <row r="1324" spans="1:11" ht="33.75">
      <c r="A1324" s="72" t="s">
        <v>1985</v>
      </c>
      <c r="B1324" s="72"/>
      <c r="C1324" s="73" t="s">
        <v>940</v>
      </c>
      <c r="D1324" s="72" t="s">
        <v>1674</v>
      </c>
      <c r="E1324" s="72" t="s">
        <v>941</v>
      </c>
      <c r="F1324" s="257" t="s">
        <v>2012</v>
      </c>
      <c r="G1324" s="257"/>
      <c r="H1324" s="74" t="s">
        <v>1582</v>
      </c>
      <c r="I1324" s="73" t="s">
        <v>1988</v>
      </c>
      <c r="J1324" s="73" t="s">
        <v>2711</v>
      </c>
      <c r="K1324" s="75">
        <v>8.4700000000000006</v>
      </c>
    </row>
    <row r="1325" spans="1:11" ht="33.75">
      <c r="A1325" s="72" t="s">
        <v>1985</v>
      </c>
      <c r="B1325" s="72"/>
      <c r="C1325" s="73" t="s">
        <v>2403</v>
      </c>
      <c r="D1325" s="72" t="s">
        <v>1674</v>
      </c>
      <c r="E1325" s="72" t="s">
        <v>2404</v>
      </c>
      <c r="F1325" s="257" t="s">
        <v>2329</v>
      </c>
      <c r="G1325" s="257"/>
      <c r="H1325" s="74" t="s">
        <v>1582</v>
      </c>
      <c r="I1325" s="73" t="s">
        <v>1988</v>
      </c>
      <c r="J1325" s="73" t="s">
        <v>2405</v>
      </c>
      <c r="K1325" s="75">
        <v>1.79</v>
      </c>
    </row>
    <row r="1326" spans="1:11" ht="33.75">
      <c r="A1326" s="72" t="s">
        <v>1985</v>
      </c>
      <c r="B1326" s="72"/>
      <c r="C1326" s="73" t="s">
        <v>2409</v>
      </c>
      <c r="D1326" s="72" t="s">
        <v>1674</v>
      </c>
      <c r="E1326" s="72" t="s">
        <v>2410</v>
      </c>
      <c r="F1326" s="257" t="s">
        <v>2329</v>
      </c>
      <c r="G1326" s="257"/>
      <c r="H1326" s="74" t="s">
        <v>1582</v>
      </c>
      <c r="I1326" s="73" t="s">
        <v>1988</v>
      </c>
      <c r="J1326" s="73" t="s">
        <v>2411</v>
      </c>
      <c r="K1326" s="75">
        <v>0.37</v>
      </c>
    </row>
    <row r="1327" spans="1:11" ht="33.75">
      <c r="A1327" s="72" t="s">
        <v>1985</v>
      </c>
      <c r="B1327" s="72"/>
      <c r="C1327" s="73" t="s">
        <v>2412</v>
      </c>
      <c r="D1327" s="72" t="s">
        <v>1674</v>
      </c>
      <c r="E1327" s="72" t="s">
        <v>2413</v>
      </c>
      <c r="F1327" s="257" t="s">
        <v>1987</v>
      </c>
      <c r="G1327" s="257"/>
      <c r="H1327" s="74" t="s">
        <v>1582</v>
      </c>
      <c r="I1327" s="73" t="s">
        <v>1988</v>
      </c>
      <c r="J1327" s="73" t="s">
        <v>2414</v>
      </c>
      <c r="K1327" s="75">
        <v>0.02</v>
      </c>
    </row>
    <row r="1328" spans="1:11" ht="33.75">
      <c r="A1328" s="72" t="s">
        <v>1985</v>
      </c>
      <c r="B1328" s="72"/>
      <c r="C1328" s="73" t="s">
        <v>2415</v>
      </c>
      <c r="D1328" s="72" t="s">
        <v>1674</v>
      </c>
      <c r="E1328" s="72" t="s">
        <v>2416</v>
      </c>
      <c r="F1328" s="257" t="s">
        <v>2417</v>
      </c>
      <c r="G1328" s="257"/>
      <c r="H1328" s="74" t="s">
        <v>1582</v>
      </c>
      <c r="I1328" s="73" t="s">
        <v>1988</v>
      </c>
      <c r="J1328" s="73" t="s">
        <v>2418</v>
      </c>
      <c r="K1328" s="75">
        <v>0.8</v>
      </c>
    </row>
    <row r="1329" spans="1:11">
      <c r="A1329" s="81"/>
      <c r="B1329" s="77"/>
      <c r="C1329" s="77"/>
      <c r="D1329" s="77"/>
      <c r="E1329" s="77"/>
      <c r="F1329" s="73" t="s">
        <v>1989</v>
      </c>
      <c r="G1329" s="73" t="s">
        <v>942</v>
      </c>
      <c r="H1329" s="73" t="s">
        <v>1991</v>
      </c>
      <c r="I1329" s="73" t="s">
        <v>2624</v>
      </c>
      <c r="J1329" s="73" t="s">
        <v>1992</v>
      </c>
      <c r="K1329" s="73" t="s">
        <v>942</v>
      </c>
    </row>
    <row r="1330" spans="1:11" ht="15.75" thickBot="1">
      <c r="A1330" s="81"/>
      <c r="B1330" s="77"/>
      <c r="C1330" s="77"/>
      <c r="D1330" s="77"/>
      <c r="E1330" s="77"/>
      <c r="F1330" s="73" t="s">
        <v>1993</v>
      </c>
      <c r="G1330" s="73" t="s">
        <v>943</v>
      </c>
      <c r="H1330" s="265" t="s">
        <v>1995</v>
      </c>
      <c r="I1330" s="265"/>
      <c r="J1330" s="265" t="s">
        <v>944</v>
      </c>
      <c r="K1330" s="265"/>
    </row>
    <row r="1331" spans="1:11" ht="15.75" thickTop="1">
      <c r="A1331" s="83"/>
      <c r="B1331" s="68"/>
      <c r="C1331" s="68"/>
      <c r="D1331" s="68"/>
      <c r="E1331" s="68"/>
      <c r="F1331" s="76"/>
      <c r="G1331" s="76"/>
      <c r="H1331" s="76"/>
      <c r="I1331" s="76"/>
      <c r="J1331" s="76"/>
      <c r="K1331" s="90"/>
    </row>
    <row r="1332" spans="1:11">
      <c r="A1332" s="69"/>
      <c r="B1332" s="69" t="s">
        <v>1845</v>
      </c>
      <c r="C1332" s="70" t="s">
        <v>1713</v>
      </c>
      <c r="D1332" s="69" t="s">
        <v>1623</v>
      </c>
      <c r="E1332" s="69" t="s">
        <v>1681</v>
      </c>
      <c r="F1332" s="264" t="s">
        <v>1745</v>
      </c>
      <c r="G1332" s="264"/>
      <c r="H1332" s="71" t="s">
        <v>1649</v>
      </c>
      <c r="I1332" s="70" t="s">
        <v>1815</v>
      </c>
      <c r="J1332" s="70" t="s">
        <v>1958</v>
      </c>
      <c r="K1332" s="70" t="s">
        <v>1748</v>
      </c>
    </row>
    <row r="1333" spans="1:11" ht="22.5">
      <c r="A1333" s="72" t="s">
        <v>1981</v>
      </c>
      <c r="B1333" s="72"/>
      <c r="C1333" s="73" t="s">
        <v>2188</v>
      </c>
      <c r="D1333" s="72" t="s">
        <v>1674</v>
      </c>
      <c r="E1333" s="72" t="s">
        <v>2189</v>
      </c>
      <c r="F1333" s="257" t="s">
        <v>1670</v>
      </c>
      <c r="G1333" s="257"/>
      <c r="H1333" s="74" t="s">
        <v>1582</v>
      </c>
      <c r="I1333" s="73">
        <v>1</v>
      </c>
      <c r="J1333" s="73" t="s">
        <v>2190</v>
      </c>
      <c r="K1333" s="73" t="s">
        <v>2190</v>
      </c>
    </row>
    <row r="1334" spans="1:11" ht="22.5">
      <c r="A1334" s="72" t="s">
        <v>2002</v>
      </c>
      <c r="B1334" s="72"/>
      <c r="C1334" s="73" t="s">
        <v>2394</v>
      </c>
      <c r="D1334" s="72" t="s">
        <v>1674</v>
      </c>
      <c r="E1334" s="72" t="s">
        <v>2395</v>
      </c>
      <c r="F1334" s="257" t="s">
        <v>1670</v>
      </c>
      <c r="G1334" s="257"/>
      <c r="H1334" s="74" t="s">
        <v>1582</v>
      </c>
      <c r="I1334" s="73" t="s">
        <v>1988</v>
      </c>
      <c r="J1334" s="73" t="s">
        <v>2396</v>
      </c>
      <c r="K1334" s="75">
        <v>0.41</v>
      </c>
    </row>
    <row r="1335" spans="1:11" ht="22.5">
      <c r="A1335" s="72" t="s">
        <v>2002</v>
      </c>
      <c r="B1335" s="72"/>
      <c r="C1335" s="73" t="s">
        <v>2397</v>
      </c>
      <c r="D1335" s="72" t="s">
        <v>1674</v>
      </c>
      <c r="E1335" s="72" t="s">
        <v>2398</v>
      </c>
      <c r="F1335" s="257" t="s">
        <v>1670</v>
      </c>
      <c r="G1335" s="257"/>
      <c r="H1335" s="74" t="s">
        <v>1582</v>
      </c>
      <c r="I1335" s="73" t="s">
        <v>1988</v>
      </c>
      <c r="J1335" s="73" t="s">
        <v>2399</v>
      </c>
      <c r="K1335" s="75">
        <v>0.75</v>
      </c>
    </row>
    <row r="1336" spans="1:11" ht="22.5">
      <c r="A1336" s="72" t="s">
        <v>2002</v>
      </c>
      <c r="B1336" s="72"/>
      <c r="C1336" s="73" t="s">
        <v>945</v>
      </c>
      <c r="D1336" s="72" t="s">
        <v>1674</v>
      </c>
      <c r="E1336" s="72" t="s">
        <v>946</v>
      </c>
      <c r="F1336" s="257" t="s">
        <v>1670</v>
      </c>
      <c r="G1336" s="257"/>
      <c r="H1336" s="74" t="s">
        <v>1582</v>
      </c>
      <c r="I1336" s="73" t="s">
        <v>1988</v>
      </c>
      <c r="J1336" s="73" t="s">
        <v>2262</v>
      </c>
      <c r="K1336" s="75">
        <v>0.12</v>
      </c>
    </row>
    <row r="1337" spans="1:11" ht="33.75">
      <c r="A1337" s="72" t="s">
        <v>1985</v>
      </c>
      <c r="B1337" s="72"/>
      <c r="C1337" s="73" t="s">
        <v>2403</v>
      </c>
      <c r="D1337" s="72" t="s">
        <v>1674</v>
      </c>
      <c r="E1337" s="72" t="s">
        <v>2404</v>
      </c>
      <c r="F1337" s="257" t="s">
        <v>2329</v>
      </c>
      <c r="G1337" s="257"/>
      <c r="H1337" s="74" t="s">
        <v>1582</v>
      </c>
      <c r="I1337" s="73" t="s">
        <v>1988</v>
      </c>
      <c r="J1337" s="73" t="s">
        <v>2405</v>
      </c>
      <c r="K1337" s="75">
        <v>1.79</v>
      </c>
    </row>
    <row r="1338" spans="1:11" ht="33.75">
      <c r="A1338" s="72" t="s">
        <v>1985</v>
      </c>
      <c r="B1338" s="72"/>
      <c r="C1338" s="73" t="s">
        <v>947</v>
      </c>
      <c r="D1338" s="72" t="s">
        <v>1674</v>
      </c>
      <c r="E1338" s="72" t="s">
        <v>948</v>
      </c>
      <c r="F1338" s="257" t="s">
        <v>2012</v>
      </c>
      <c r="G1338" s="257"/>
      <c r="H1338" s="74" t="s">
        <v>1582</v>
      </c>
      <c r="I1338" s="73" t="s">
        <v>1988</v>
      </c>
      <c r="J1338" s="73" t="s">
        <v>949</v>
      </c>
      <c r="K1338" s="75">
        <v>8.68</v>
      </c>
    </row>
    <row r="1339" spans="1:11" ht="33.75">
      <c r="A1339" s="72" t="s">
        <v>1985</v>
      </c>
      <c r="B1339" s="72"/>
      <c r="C1339" s="73" t="s">
        <v>2409</v>
      </c>
      <c r="D1339" s="72" t="s">
        <v>1674</v>
      </c>
      <c r="E1339" s="72" t="s">
        <v>2410</v>
      </c>
      <c r="F1339" s="257" t="s">
        <v>2329</v>
      </c>
      <c r="G1339" s="257"/>
      <c r="H1339" s="74" t="s">
        <v>1582</v>
      </c>
      <c r="I1339" s="73" t="s">
        <v>1988</v>
      </c>
      <c r="J1339" s="73" t="s">
        <v>2411</v>
      </c>
      <c r="K1339" s="75">
        <v>0.37</v>
      </c>
    </row>
    <row r="1340" spans="1:11" ht="33.75">
      <c r="A1340" s="72" t="s">
        <v>1985</v>
      </c>
      <c r="B1340" s="72"/>
      <c r="C1340" s="73" t="s">
        <v>2412</v>
      </c>
      <c r="D1340" s="72" t="s">
        <v>1674</v>
      </c>
      <c r="E1340" s="72" t="s">
        <v>2413</v>
      </c>
      <c r="F1340" s="257" t="s">
        <v>1987</v>
      </c>
      <c r="G1340" s="257"/>
      <c r="H1340" s="74" t="s">
        <v>1582</v>
      </c>
      <c r="I1340" s="73" t="s">
        <v>1988</v>
      </c>
      <c r="J1340" s="73" t="s">
        <v>2414</v>
      </c>
      <c r="K1340" s="75">
        <v>0.02</v>
      </c>
    </row>
    <row r="1341" spans="1:11" ht="33.75">
      <c r="A1341" s="72" t="s">
        <v>1985</v>
      </c>
      <c r="B1341" s="72"/>
      <c r="C1341" s="73" t="s">
        <v>2415</v>
      </c>
      <c r="D1341" s="72" t="s">
        <v>1674</v>
      </c>
      <c r="E1341" s="72" t="s">
        <v>2416</v>
      </c>
      <c r="F1341" s="257" t="s">
        <v>2417</v>
      </c>
      <c r="G1341" s="257"/>
      <c r="H1341" s="74" t="s">
        <v>1582</v>
      </c>
      <c r="I1341" s="73" t="s">
        <v>1988</v>
      </c>
      <c r="J1341" s="73" t="s">
        <v>2418</v>
      </c>
      <c r="K1341" s="75">
        <v>0.8</v>
      </c>
    </row>
    <row r="1342" spans="1:11">
      <c r="A1342" s="81"/>
      <c r="B1342" s="77"/>
      <c r="C1342" s="77"/>
      <c r="D1342" s="77"/>
      <c r="E1342" s="77"/>
      <c r="F1342" s="73" t="s">
        <v>1989</v>
      </c>
      <c r="G1342" s="73" t="s">
        <v>950</v>
      </c>
      <c r="H1342" s="73" t="s">
        <v>1991</v>
      </c>
      <c r="I1342" s="73" t="s">
        <v>2624</v>
      </c>
      <c r="J1342" s="73" t="s">
        <v>1992</v>
      </c>
      <c r="K1342" s="73" t="s">
        <v>950</v>
      </c>
    </row>
    <row r="1343" spans="1:11" ht="15.75" thickBot="1">
      <c r="A1343" s="81"/>
      <c r="B1343" s="77"/>
      <c r="C1343" s="77"/>
      <c r="D1343" s="77"/>
      <c r="E1343" s="77"/>
      <c r="F1343" s="73" t="s">
        <v>1993</v>
      </c>
      <c r="G1343" s="73" t="s">
        <v>152</v>
      </c>
      <c r="H1343" s="265" t="s">
        <v>1995</v>
      </c>
      <c r="I1343" s="265"/>
      <c r="J1343" s="265" t="s">
        <v>951</v>
      </c>
      <c r="K1343" s="265"/>
    </row>
    <row r="1344" spans="1:11" ht="15.75" thickTop="1">
      <c r="A1344" s="83"/>
      <c r="B1344" s="68"/>
      <c r="C1344" s="68"/>
      <c r="D1344" s="68"/>
      <c r="E1344" s="68"/>
      <c r="F1344" s="76"/>
      <c r="G1344" s="76"/>
      <c r="H1344" s="76"/>
      <c r="I1344" s="76"/>
      <c r="J1344" s="76"/>
      <c r="K1344" s="90"/>
    </row>
    <row r="1345" spans="1:11">
      <c r="A1345" s="69"/>
      <c r="B1345" s="69" t="s">
        <v>1845</v>
      </c>
      <c r="C1345" s="70" t="s">
        <v>1713</v>
      </c>
      <c r="D1345" s="69" t="s">
        <v>1623</v>
      </c>
      <c r="E1345" s="69" t="s">
        <v>1681</v>
      </c>
      <c r="F1345" s="264" t="s">
        <v>1745</v>
      </c>
      <c r="G1345" s="264"/>
      <c r="H1345" s="71" t="s">
        <v>1649</v>
      </c>
      <c r="I1345" s="70" t="s">
        <v>1815</v>
      </c>
      <c r="J1345" s="70" t="s">
        <v>1958</v>
      </c>
      <c r="K1345" s="70" t="s">
        <v>1748</v>
      </c>
    </row>
    <row r="1346" spans="1:11" ht="22.5">
      <c r="A1346" s="72" t="s">
        <v>1981</v>
      </c>
      <c r="B1346" s="72"/>
      <c r="C1346" s="73" t="s">
        <v>952</v>
      </c>
      <c r="D1346" s="72" t="s">
        <v>1674</v>
      </c>
      <c r="E1346" s="72" t="s">
        <v>953</v>
      </c>
      <c r="F1346" s="257" t="s">
        <v>1670</v>
      </c>
      <c r="G1346" s="257"/>
      <c r="H1346" s="74" t="s">
        <v>1582</v>
      </c>
      <c r="I1346" s="73">
        <v>1</v>
      </c>
      <c r="J1346" s="73" t="s">
        <v>2190</v>
      </c>
      <c r="K1346" s="73" t="s">
        <v>2190</v>
      </c>
    </row>
    <row r="1347" spans="1:11" ht="22.5">
      <c r="A1347" s="72" t="s">
        <v>2002</v>
      </c>
      <c r="B1347" s="72"/>
      <c r="C1347" s="73" t="s">
        <v>2394</v>
      </c>
      <c r="D1347" s="72" t="s">
        <v>1674</v>
      </c>
      <c r="E1347" s="72" t="s">
        <v>2395</v>
      </c>
      <c r="F1347" s="257" t="s">
        <v>1670</v>
      </c>
      <c r="G1347" s="257"/>
      <c r="H1347" s="74" t="s">
        <v>1582</v>
      </c>
      <c r="I1347" s="73" t="s">
        <v>1988</v>
      </c>
      <c r="J1347" s="73" t="s">
        <v>2396</v>
      </c>
      <c r="K1347" s="75">
        <v>0.41</v>
      </c>
    </row>
    <row r="1348" spans="1:11" ht="22.5">
      <c r="A1348" s="72" t="s">
        <v>2002</v>
      </c>
      <c r="B1348" s="72"/>
      <c r="C1348" s="73" t="s">
        <v>2397</v>
      </c>
      <c r="D1348" s="72" t="s">
        <v>1674</v>
      </c>
      <c r="E1348" s="72" t="s">
        <v>2398</v>
      </c>
      <c r="F1348" s="257" t="s">
        <v>1670</v>
      </c>
      <c r="G1348" s="257"/>
      <c r="H1348" s="74" t="s">
        <v>1582</v>
      </c>
      <c r="I1348" s="73" t="s">
        <v>1988</v>
      </c>
      <c r="J1348" s="73" t="s">
        <v>2399</v>
      </c>
      <c r="K1348" s="75">
        <v>0.75</v>
      </c>
    </row>
    <row r="1349" spans="1:11" ht="22.5">
      <c r="A1349" s="72" t="s">
        <v>2002</v>
      </c>
      <c r="B1349" s="72"/>
      <c r="C1349" s="73" t="s">
        <v>954</v>
      </c>
      <c r="D1349" s="72" t="s">
        <v>1674</v>
      </c>
      <c r="E1349" s="72" t="s">
        <v>955</v>
      </c>
      <c r="F1349" s="257" t="s">
        <v>1670</v>
      </c>
      <c r="G1349" s="257"/>
      <c r="H1349" s="74" t="s">
        <v>1582</v>
      </c>
      <c r="I1349" s="73" t="s">
        <v>1988</v>
      </c>
      <c r="J1349" s="73" t="s">
        <v>2209</v>
      </c>
      <c r="K1349" s="75">
        <v>0.08</v>
      </c>
    </row>
    <row r="1350" spans="1:11" ht="33.75">
      <c r="A1350" s="72" t="s">
        <v>1985</v>
      </c>
      <c r="B1350" s="72"/>
      <c r="C1350" s="73" t="s">
        <v>956</v>
      </c>
      <c r="D1350" s="72" t="s">
        <v>1674</v>
      </c>
      <c r="E1350" s="72" t="s">
        <v>957</v>
      </c>
      <c r="F1350" s="257" t="s">
        <v>2012</v>
      </c>
      <c r="G1350" s="257"/>
      <c r="H1350" s="74" t="s">
        <v>1582</v>
      </c>
      <c r="I1350" s="73" t="s">
        <v>1988</v>
      </c>
      <c r="J1350" s="73" t="s">
        <v>942</v>
      </c>
      <c r="K1350" s="75">
        <v>8.7200000000000006</v>
      </c>
    </row>
    <row r="1351" spans="1:11" ht="33.75">
      <c r="A1351" s="72" t="s">
        <v>1985</v>
      </c>
      <c r="B1351" s="72"/>
      <c r="C1351" s="73" t="s">
        <v>2403</v>
      </c>
      <c r="D1351" s="72" t="s">
        <v>1674</v>
      </c>
      <c r="E1351" s="72" t="s">
        <v>2404</v>
      </c>
      <c r="F1351" s="257" t="s">
        <v>2329</v>
      </c>
      <c r="G1351" s="257"/>
      <c r="H1351" s="74" t="s">
        <v>1582</v>
      </c>
      <c r="I1351" s="73" t="s">
        <v>1988</v>
      </c>
      <c r="J1351" s="73" t="s">
        <v>2405</v>
      </c>
      <c r="K1351" s="75">
        <v>1.79</v>
      </c>
    </row>
    <row r="1352" spans="1:11" ht="33.75">
      <c r="A1352" s="72" t="s">
        <v>1985</v>
      </c>
      <c r="B1352" s="72"/>
      <c r="C1352" s="73" t="s">
        <v>2409</v>
      </c>
      <c r="D1352" s="72" t="s">
        <v>1674</v>
      </c>
      <c r="E1352" s="72" t="s">
        <v>2410</v>
      </c>
      <c r="F1352" s="257" t="s">
        <v>2329</v>
      </c>
      <c r="G1352" s="257"/>
      <c r="H1352" s="74" t="s">
        <v>1582</v>
      </c>
      <c r="I1352" s="73" t="s">
        <v>1988</v>
      </c>
      <c r="J1352" s="73" t="s">
        <v>2411</v>
      </c>
      <c r="K1352" s="75">
        <v>0.37</v>
      </c>
    </row>
    <row r="1353" spans="1:11" ht="33.75">
      <c r="A1353" s="72" t="s">
        <v>1985</v>
      </c>
      <c r="B1353" s="72"/>
      <c r="C1353" s="73" t="s">
        <v>2412</v>
      </c>
      <c r="D1353" s="72" t="s">
        <v>1674</v>
      </c>
      <c r="E1353" s="72" t="s">
        <v>2413</v>
      </c>
      <c r="F1353" s="257" t="s">
        <v>1987</v>
      </c>
      <c r="G1353" s="257"/>
      <c r="H1353" s="74" t="s">
        <v>1582</v>
      </c>
      <c r="I1353" s="73" t="s">
        <v>1988</v>
      </c>
      <c r="J1353" s="73" t="s">
        <v>2414</v>
      </c>
      <c r="K1353" s="75">
        <v>0.02</v>
      </c>
    </row>
    <row r="1354" spans="1:11" ht="33.75">
      <c r="A1354" s="72" t="s">
        <v>1985</v>
      </c>
      <c r="B1354" s="72"/>
      <c r="C1354" s="73" t="s">
        <v>2415</v>
      </c>
      <c r="D1354" s="72" t="s">
        <v>1674</v>
      </c>
      <c r="E1354" s="72" t="s">
        <v>2416</v>
      </c>
      <c r="F1354" s="257" t="s">
        <v>2417</v>
      </c>
      <c r="G1354" s="257"/>
      <c r="H1354" s="74" t="s">
        <v>1582</v>
      </c>
      <c r="I1354" s="73" t="s">
        <v>1988</v>
      </c>
      <c r="J1354" s="73" t="s">
        <v>2418</v>
      </c>
      <c r="K1354" s="75">
        <v>0.8</v>
      </c>
    </row>
    <row r="1355" spans="1:11">
      <c r="A1355" s="81"/>
      <c r="B1355" s="77"/>
      <c r="C1355" s="77"/>
      <c r="D1355" s="77"/>
      <c r="E1355" s="77"/>
      <c r="F1355" s="73" t="s">
        <v>1989</v>
      </c>
      <c r="G1355" s="73" t="s">
        <v>950</v>
      </c>
      <c r="H1355" s="73" t="s">
        <v>1991</v>
      </c>
      <c r="I1355" s="73" t="s">
        <v>2624</v>
      </c>
      <c r="J1355" s="73" t="s">
        <v>1992</v>
      </c>
      <c r="K1355" s="73" t="s">
        <v>950</v>
      </c>
    </row>
    <row r="1356" spans="1:11" ht="15.75" thickBot="1">
      <c r="A1356" s="81"/>
      <c r="B1356" s="77"/>
      <c r="C1356" s="77"/>
      <c r="D1356" s="77"/>
      <c r="E1356" s="77"/>
      <c r="F1356" s="73" t="s">
        <v>1993</v>
      </c>
      <c r="G1356" s="73" t="s">
        <v>152</v>
      </c>
      <c r="H1356" s="265" t="s">
        <v>1995</v>
      </c>
      <c r="I1356" s="265"/>
      <c r="J1356" s="265" t="s">
        <v>951</v>
      </c>
      <c r="K1356" s="265"/>
    </row>
    <row r="1357" spans="1:11" ht="15.75" thickTop="1">
      <c r="A1357" s="83"/>
      <c r="B1357" s="68"/>
      <c r="C1357" s="68"/>
      <c r="D1357" s="68"/>
      <c r="E1357" s="68"/>
      <c r="F1357" s="76"/>
      <c r="G1357" s="76"/>
      <c r="H1357" s="76"/>
      <c r="I1357" s="76"/>
      <c r="J1357" s="76"/>
      <c r="K1357" s="90"/>
    </row>
    <row r="1358" spans="1:11">
      <c r="A1358" s="69"/>
      <c r="B1358" s="69" t="s">
        <v>1845</v>
      </c>
      <c r="C1358" s="70" t="s">
        <v>1713</v>
      </c>
      <c r="D1358" s="69" t="s">
        <v>1623</v>
      </c>
      <c r="E1358" s="69" t="s">
        <v>1681</v>
      </c>
      <c r="F1358" s="264" t="s">
        <v>1745</v>
      </c>
      <c r="G1358" s="264"/>
      <c r="H1358" s="71" t="s">
        <v>1649</v>
      </c>
      <c r="I1358" s="70" t="s">
        <v>1815</v>
      </c>
      <c r="J1358" s="70" t="s">
        <v>1958</v>
      </c>
      <c r="K1358" s="70" t="s">
        <v>1748</v>
      </c>
    </row>
    <row r="1359" spans="1:11" ht="22.5">
      <c r="A1359" s="72" t="s">
        <v>1981</v>
      </c>
      <c r="B1359" s="72"/>
      <c r="C1359" s="73" t="s">
        <v>881</v>
      </c>
      <c r="D1359" s="72" t="s">
        <v>1674</v>
      </c>
      <c r="E1359" s="72" t="s">
        <v>882</v>
      </c>
      <c r="F1359" s="257" t="s">
        <v>1670</v>
      </c>
      <c r="G1359" s="257"/>
      <c r="H1359" s="74" t="s">
        <v>1582</v>
      </c>
      <c r="I1359" s="73">
        <v>1</v>
      </c>
      <c r="J1359" s="73" t="s">
        <v>883</v>
      </c>
      <c r="K1359" s="73" t="s">
        <v>883</v>
      </c>
    </row>
    <row r="1360" spans="1:11" ht="22.5">
      <c r="A1360" s="72" t="s">
        <v>2002</v>
      </c>
      <c r="B1360" s="72"/>
      <c r="C1360" s="73" t="s">
        <v>2394</v>
      </c>
      <c r="D1360" s="72" t="s">
        <v>1674</v>
      </c>
      <c r="E1360" s="72" t="s">
        <v>2395</v>
      </c>
      <c r="F1360" s="257" t="s">
        <v>1670</v>
      </c>
      <c r="G1360" s="257"/>
      <c r="H1360" s="74" t="s">
        <v>1582</v>
      </c>
      <c r="I1360" s="73" t="s">
        <v>1988</v>
      </c>
      <c r="J1360" s="73" t="s">
        <v>2396</v>
      </c>
      <c r="K1360" s="75">
        <v>0.41</v>
      </c>
    </row>
    <row r="1361" spans="1:11" ht="22.5">
      <c r="A1361" s="72" t="s">
        <v>2002</v>
      </c>
      <c r="B1361" s="72"/>
      <c r="C1361" s="73" t="s">
        <v>2397</v>
      </c>
      <c r="D1361" s="72" t="s">
        <v>1674</v>
      </c>
      <c r="E1361" s="72" t="s">
        <v>2398</v>
      </c>
      <c r="F1361" s="257" t="s">
        <v>1670</v>
      </c>
      <c r="G1361" s="257"/>
      <c r="H1361" s="74" t="s">
        <v>1582</v>
      </c>
      <c r="I1361" s="73" t="s">
        <v>1988</v>
      </c>
      <c r="J1361" s="73" t="s">
        <v>2399</v>
      </c>
      <c r="K1361" s="75">
        <v>0.75</v>
      </c>
    </row>
    <row r="1362" spans="1:11" ht="22.5">
      <c r="A1362" s="72" t="s">
        <v>2002</v>
      </c>
      <c r="B1362" s="72"/>
      <c r="C1362" s="73" t="s">
        <v>958</v>
      </c>
      <c r="D1362" s="72" t="s">
        <v>1674</v>
      </c>
      <c r="E1362" s="72" t="s">
        <v>959</v>
      </c>
      <c r="F1362" s="257" t="s">
        <v>1670</v>
      </c>
      <c r="G1362" s="257"/>
      <c r="H1362" s="74" t="s">
        <v>1582</v>
      </c>
      <c r="I1362" s="73" t="s">
        <v>1988</v>
      </c>
      <c r="J1362" s="73" t="s">
        <v>2074</v>
      </c>
      <c r="K1362" s="75">
        <v>0.11</v>
      </c>
    </row>
    <row r="1363" spans="1:11" ht="33.75">
      <c r="A1363" s="72" t="s">
        <v>1985</v>
      </c>
      <c r="B1363" s="72"/>
      <c r="C1363" s="73" t="s">
        <v>2403</v>
      </c>
      <c r="D1363" s="72" t="s">
        <v>1674</v>
      </c>
      <c r="E1363" s="72" t="s">
        <v>2404</v>
      </c>
      <c r="F1363" s="257" t="s">
        <v>2329</v>
      </c>
      <c r="G1363" s="257"/>
      <c r="H1363" s="74" t="s">
        <v>1582</v>
      </c>
      <c r="I1363" s="73" t="s">
        <v>1988</v>
      </c>
      <c r="J1363" s="73" t="s">
        <v>2405</v>
      </c>
      <c r="K1363" s="75">
        <v>1.79</v>
      </c>
    </row>
    <row r="1364" spans="1:11" ht="33.75">
      <c r="A1364" s="72" t="s">
        <v>1985</v>
      </c>
      <c r="B1364" s="72"/>
      <c r="C1364" s="73" t="s">
        <v>960</v>
      </c>
      <c r="D1364" s="72" t="s">
        <v>1674</v>
      </c>
      <c r="E1364" s="72" t="s">
        <v>961</v>
      </c>
      <c r="F1364" s="257" t="s">
        <v>2012</v>
      </c>
      <c r="G1364" s="257"/>
      <c r="H1364" s="74" t="s">
        <v>1582</v>
      </c>
      <c r="I1364" s="73" t="s">
        <v>1988</v>
      </c>
      <c r="J1364" s="73" t="s">
        <v>962</v>
      </c>
      <c r="K1364" s="75">
        <v>12.56</v>
      </c>
    </row>
    <row r="1365" spans="1:11" ht="33.75">
      <c r="A1365" s="72" t="s">
        <v>1985</v>
      </c>
      <c r="B1365" s="72"/>
      <c r="C1365" s="73" t="s">
        <v>2409</v>
      </c>
      <c r="D1365" s="72" t="s">
        <v>1674</v>
      </c>
      <c r="E1365" s="72" t="s">
        <v>2410</v>
      </c>
      <c r="F1365" s="257" t="s">
        <v>2329</v>
      </c>
      <c r="G1365" s="257"/>
      <c r="H1365" s="74" t="s">
        <v>1582</v>
      </c>
      <c r="I1365" s="73" t="s">
        <v>1988</v>
      </c>
      <c r="J1365" s="73" t="s">
        <v>2411</v>
      </c>
      <c r="K1365" s="75">
        <v>0.37</v>
      </c>
    </row>
    <row r="1366" spans="1:11" ht="33.75">
      <c r="A1366" s="72" t="s">
        <v>1985</v>
      </c>
      <c r="B1366" s="72"/>
      <c r="C1366" s="73" t="s">
        <v>2412</v>
      </c>
      <c r="D1366" s="72" t="s">
        <v>1674</v>
      </c>
      <c r="E1366" s="72" t="s">
        <v>2413</v>
      </c>
      <c r="F1366" s="257" t="s">
        <v>1987</v>
      </c>
      <c r="G1366" s="257"/>
      <c r="H1366" s="74" t="s">
        <v>1582</v>
      </c>
      <c r="I1366" s="73" t="s">
        <v>1988</v>
      </c>
      <c r="J1366" s="73" t="s">
        <v>2414</v>
      </c>
      <c r="K1366" s="75">
        <v>0.02</v>
      </c>
    </row>
    <row r="1367" spans="1:11" ht="33.75">
      <c r="A1367" s="72" t="s">
        <v>1985</v>
      </c>
      <c r="B1367" s="72"/>
      <c r="C1367" s="73" t="s">
        <v>2415</v>
      </c>
      <c r="D1367" s="72" t="s">
        <v>1674</v>
      </c>
      <c r="E1367" s="72" t="s">
        <v>2416</v>
      </c>
      <c r="F1367" s="257" t="s">
        <v>2417</v>
      </c>
      <c r="G1367" s="257"/>
      <c r="H1367" s="74" t="s">
        <v>1582</v>
      </c>
      <c r="I1367" s="73" t="s">
        <v>1988</v>
      </c>
      <c r="J1367" s="73" t="s">
        <v>2418</v>
      </c>
      <c r="K1367" s="75">
        <v>0.8</v>
      </c>
    </row>
    <row r="1368" spans="1:11">
      <c r="A1368" s="81"/>
      <c r="B1368" s="77"/>
      <c r="C1368" s="77"/>
      <c r="D1368" s="77"/>
      <c r="E1368" s="77"/>
      <c r="F1368" s="73" t="s">
        <v>1989</v>
      </c>
      <c r="G1368" s="73" t="s">
        <v>963</v>
      </c>
      <c r="H1368" s="73" t="s">
        <v>1991</v>
      </c>
      <c r="I1368" s="73" t="s">
        <v>1990</v>
      </c>
      <c r="J1368" s="73" t="s">
        <v>1992</v>
      </c>
      <c r="K1368" s="73" t="s">
        <v>963</v>
      </c>
    </row>
    <row r="1369" spans="1:11" ht="15.75" thickBot="1">
      <c r="A1369" s="81"/>
      <c r="B1369" s="77"/>
      <c r="C1369" s="77"/>
      <c r="D1369" s="77"/>
      <c r="E1369" s="77"/>
      <c r="F1369" s="73" t="s">
        <v>1993</v>
      </c>
      <c r="G1369" s="73" t="s">
        <v>146</v>
      </c>
      <c r="H1369" s="265" t="s">
        <v>1995</v>
      </c>
      <c r="I1369" s="265"/>
      <c r="J1369" s="265" t="s">
        <v>964</v>
      </c>
      <c r="K1369" s="265"/>
    </row>
    <row r="1370" spans="1:11" ht="15.75" thickTop="1">
      <c r="A1370" s="83"/>
      <c r="B1370" s="68"/>
      <c r="C1370" s="68"/>
      <c r="D1370" s="68"/>
      <c r="E1370" s="68"/>
      <c r="F1370" s="76"/>
      <c r="G1370" s="76"/>
      <c r="H1370" s="76"/>
      <c r="I1370" s="76"/>
      <c r="J1370" s="76"/>
      <c r="K1370" s="90"/>
    </row>
    <row r="1371" spans="1:11">
      <c r="A1371" s="69"/>
      <c r="B1371" s="69" t="s">
        <v>1845</v>
      </c>
      <c r="C1371" s="70" t="s">
        <v>1713</v>
      </c>
      <c r="D1371" s="69" t="s">
        <v>1623</v>
      </c>
      <c r="E1371" s="69" t="s">
        <v>1681</v>
      </c>
      <c r="F1371" s="264" t="s">
        <v>1745</v>
      </c>
      <c r="G1371" s="264"/>
      <c r="H1371" s="71" t="s">
        <v>1649</v>
      </c>
      <c r="I1371" s="70" t="s">
        <v>1815</v>
      </c>
      <c r="J1371" s="70" t="s">
        <v>1958</v>
      </c>
      <c r="K1371" s="70" t="s">
        <v>1748</v>
      </c>
    </row>
    <row r="1372" spans="1:11" ht="22.5">
      <c r="A1372" s="72" t="s">
        <v>1981</v>
      </c>
      <c r="B1372" s="72"/>
      <c r="C1372" s="73" t="s">
        <v>965</v>
      </c>
      <c r="D1372" s="72" t="s">
        <v>1674</v>
      </c>
      <c r="E1372" s="72" t="s">
        <v>966</v>
      </c>
      <c r="F1372" s="257" t="s">
        <v>1935</v>
      </c>
      <c r="G1372" s="257"/>
      <c r="H1372" s="74" t="s">
        <v>1735</v>
      </c>
      <c r="I1372" s="73">
        <v>1</v>
      </c>
      <c r="J1372" s="73" t="s">
        <v>967</v>
      </c>
      <c r="K1372" s="73" t="s">
        <v>967</v>
      </c>
    </row>
    <row r="1373" spans="1:11" ht="22.5">
      <c r="A1373" s="72" t="s">
        <v>2002</v>
      </c>
      <c r="B1373" s="72"/>
      <c r="C1373" s="73" t="s">
        <v>2053</v>
      </c>
      <c r="D1373" s="72" t="s">
        <v>1674</v>
      </c>
      <c r="E1373" s="72" t="s">
        <v>1727</v>
      </c>
      <c r="F1373" s="257" t="s">
        <v>1670</v>
      </c>
      <c r="G1373" s="257"/>
      <c r="H1373" s="74" t="s">
        <v>1582</v>
      </c>
      <c r="I1373" s="73" t="s">
        <v>968</v>
      </c>
      <c r="J1373" s="73" t="s">
        <v>2055</v>
      </c>
      <c r="K1373" s="75">
        <v>12.72</v>
      </c>
    </row>
    <row r="1374" spans="1:11" ht="22.5">
      <c r="A1374" s="72" t="s">
        <v>2002</v>
      </c>
      <c r="B1374" s="72"/>
      <c r="C1374" s="73" t="s">
        <v>688</v>
      </c>
      <c r="D1374" s="72" t="s">
        <v>1674</v>
      </c>
      <c r="E1374" s="72" t="s">
        <v>689</v>
      </c>
      <c r="F1374" s="257" t="s">
        <v>1670</v>
      </c>
      <c r="G1374" s="257"/>
      <c r="H1374" s="74" t="s">
        <v>1582</v>
      </c>
      <c r="I1374" s="73" t="s">
        <v>969</v>
      </c>
      <c r="J1374" s="73" t="s">
        <v>690</v>
      </c>
      <c r="K1374" s="75">
        <v>33.33</v>
      </c>
    </row>
    <row r="1375" spans="1:11" ht="33.75">
      <c r="A1375" s="72" t="s">
        <v>1985</v>
      </c>
      <c r="B1375" s="72"/>
      <c r="C1375" s="73" t="s">
        <v>2829</v>
      </c>
      <c r="D1375" s="72" t="s">
        <v>1674</v>
      </c>
      <c r="E1375" s="72" t="s">
        <v>2830</v>
      </c>
      <c r="F1375" s="257" t="s">
        <v>1910</v>
      </c>
      <c r="G1375" s="257"/>
      <c r="H1375" s="74" t="s">
        <v>1735</v>
      </c>
      <c r="I1375" s="73" t="s">
        <v>2179</v>
      </c>
      <c r="J1375" s="73" t="s">
        <v>2831</v>
      </c>
      <c r="K1375" s="75">
        <v>2.58</v>
      </c>
    </row>
    <row r="1376" spans="1:11" ht="33.75">
      <c r="A1376" s="72" t="s">
        <v>1985</v>
      </c>
      <c r="B1376" s="72"/>
      <c r="C1376" s="73" t="s">
        <v>419</v>
      </c>
      <c r="D1376" s="72" t="s">
        <v>1674</v>
      </c>
      <c r="E1376" s="72" t="s">
        <v>420</v>
      </c>
      <c r="F1376" s="257" t="s">
        <v>1910</v>
      </c>
      <c r="G1376" s="257"/>
      <c r="H1376" s="74" t="s">
        <v>1643</v>
      </c>
      <c r="I1376" s="73" t="s">
        <v>970</v>
      </c>
      <c r="J1376" s="73" t="s">
        <v>422</v>
      </c>
      <c r="K1376" s="75">
        <v>186.36</v>
      </c>
    </row>
    <row r="1377" spans="1:11" ht="33.75">
      <c r="A1377" s="72" t="s">
        <v>1985</v>
      </c>
      <c r="B1377" s="72"/>
      <c r="C1377" s="73" t="s">
        <v>693</v>
      </c>
      <c r="D1377" s="72" t="s">
        <v>1674</v>
      </c>
      <c r="E1377" s="72" t="s">
        <v>694</v>
      </c>
      <c r="F1377" s="257" t="s">
        <v>1910</v>
      </c>
      <c r="G1377" s="257"/>
      <c r="H1377" s="74" t="s">
        <v>2073</v>
      </c>
      <c r="I1377" s="73" t="s">
        <v>971</v>
      </c>
      <c r="J1377" s="73" t="s">
        <v>695</v>
      </c>
      <c r="K1377" s="75">
        <v>12.39</v>
      </c>
    </row>
    <row r="1378" spans="1:11" ht="33.75">
      <c r="A1378" s="72" t="s">
        <v>1985</v>
      </c>
      <c r="B1378" s="72"/>
      <c r="C1378" s="73" t="s">
        <v>972</v>
      </c>
      <c r="D1378" s="72" t="s">
        <v>1674</v>
      </c>
      <c r="E1378" s="72" t="s">
        <v>973</v>
      </c>
      <c r="F1378" s="257" t="s">
        <v>1910</v>
      </c>
      <c r="G1378" s="257"/>
      <c r="H1378" s="74" t="s">
        <v>2073</v>
      </c>
      <c r="I1378" s="73" t="s">
        <v>974</v>
      </c>
      <c r="J1378" s="73" t="s">
        <v>975</v>
      </c>
      <c r="K1378" s="75">
        <v>1.02</v>
      </c>
    </row>
    <row r="1379" spans="1:11" ht="33.75">
      <c r="A1379" s="72" t="s">
        <v>1985</v>
      </c>
      <c r="B1379" s="72"/>
      <c r="C1379" s="73" t="s">
        <v>976</v>
      </c>
      <c r="D1379" s="72" t="s">
        <v>1674</v>
      </c>
      <c r="E1379" s="72" t="s">
        <v>977</v>
      </c>
      <c r="F1379" s="257" t="s">
        <v>1910</v>
      </c>
      <c r="G1379" s="257"/>
      <c r="H1379" s="74" t="s">
        <v>1735</v>
      </c>
      <c r="I1379" s="73" t="s">
        <v>2054</v>
      </c>
      <c r="J1379" s="73" t="s">
        <v>978</v>
      </c>
      <c r="K1379" s="75">
        <v>47.02</v>
      </c>
    </row>
    <row r="1380" spans="1:11">
      <c r="A1380" s="81"/>
      <c r="B1380" s="77"/>
      <c r="C1380" s="77"/>
      <c r="D1380" s="77"/>
      <c r="E1380" s="77"/>
      <c r="F1380" s="73" t="s">
        <v>1989</v>
      </c>
      <c r="G1380" s="73" t="s">
        <v>979</v>
      </c>
      <c r="H1380" s="73" t="s">
        <v>1991</v>
      </c>
      <c r="I1380" s="73" t="s">
        <v>1990</v>
      </c>
      <c r="J1380" s="73" t="s">
        <v>1992</v>
      </c>
      <c r="K1380" s="73" t="s">
        <v>979</v>
      </c>
    </row>
    <row r="1381" spans="1:11" ht="15.75" thickBot="1">
      <c r="A1381" s="81"/>
      <c r="B1381" s="77"/>
      <c r="C1381" s="77"/>
      <c r="D1381" s="77"/>
      <c r="E1381" s="77"/>
      <c r="F1381" s="73" t="s">
        <v>1993</v>
      </c>
      <c r="G1381" s="73" t="s">
        <v>980</v>
      </c>
      <c r="H1381" s="265" t="s">
        <v>1995</v>
      </c>
      <c r="I1381" s="265"/>
      <c r="J1381" s="265" t="s">
        <v>981</v>
      </c>
      <c r="K1381" s="265"/>
    </row>
    <row r="1382" spans="1:11" ht="15.75" thickTop="1">
      <c r="A1382" s="83"/>
      <c r="B1382" s="68"/>
      <c r="C1382" s="68"/>
      <c r="D1382" s="68"/>
      <c r="E1382" s="68"/>
      <c r="F1382" s="76"/>
      <c r="G1382" s="76"/>
      <c r="H1382" s="76"/>
      <c r="I1382" s="76"/>
      <c r="J1382" s="76"/>
      <c r="K1382" s="90"/>
    </row>
    <row r="1383" spans="1:11">
      <c r="A1383" s="69"/>
      <c r="B1383" s="69" t="s">
        <v>1845</v>
      </c>
      <c r="C1383" s="70" t="s">
        <v>1713</v>
      </c>
      <c r="D1383" s="69" t="s">
        <v>1623</v>
      </c>
      <c r="E1383" s="69" t="s">
        <v>1681</v>
      </c>
      <c r="F1383" s="264" t="s">
        <v>1745</v>
      </c>
      <c r="G1383" s="264"/>
      <c r="H1383" s="71" t="s">
        <v>1649</v>
      </c>
      <c r="I1383" s="70" t="s">
        <v>1815</v>
      </c>
      <c r="J1383" s="70" t="s">
        <v>1958</v>
      </c>
      <c r="K1383" s="70" t="s">
        <v>1748</v>
      </c>
    </row>
    <row r="1384" spans="1:11" ht="45">
      <c r="A1384" s="72" t="s">
        <v>1981</v>
      </c>
      <c r="B1384" s="72"/>
      <c r="C1384" s="73" t="s">
        <v>982</v>
      </c>
      <c r="D1384" s="72" t="s">
        <v>1674</v>
      </c>
      <c r="E1384" s="72" t="s">
        <v>983</v>
      </c>
      <c r="F1384" s="257" t="s">
        <v>1935</v>
      </c>
      <c r="G1384" s="257"/>
      <c r="H1384" s="74" t="s">
        <v>1735</v>
      </c>
      <c r="I1384" s="73">
        <v>1</v>
      </c>
      <c r="J1384" s="73" t="s">
        <v>984</v>
      </c>
      <c r="K1384" s="73" t="s">
        <v>984</v>
      </c>
    </row>
    <row r="1385" spans="1:11" ht="22.5">
      <c r="A1385" s="72" t="s">
        <v>2002</v>
      </c>
      <c r="B1385" s="72"/>
      <c r="C1385" s="73" t="s">
        <v>432</v>
      </c>
      <c r="D1385" s="72" t="s">
        <v>1674</v>
      </c>
      <c r="E1385" s="72" t="s">
        <v>433</v>
      </c>
      <c r="F1385" s="257" t="s">
        <v>1935</v>
      </c>
      <c r="G1385" s="257"/>
      <c r="H1385" s="74" t="s">
        <v>1735</v>
      </c>
      <c r="I1385" s="73" t="s">
        <v>1988</v>
      </c>
      <c r="J1385" s="73" t="s">
        <v>434</v>
      </c>
      <c r="K1385" s="75">
        <v>5.98</v>
      </c>
    </row>
    <row r="1386" spans="1:11" ht="22.5">
      <c r="A1386" s="72" t="s">
        <v>2002</v>
      </c>
      <c r="B1386" s="72"/>
      <c r="C1386" s="73" t="s">
        <v>985</v>
      </c>
      <c r="D1386" s="72" t="s">
        <v>1674</v>
      </c>
      <c r="E1386" s="72" t="s">
        <v>986</v>
      </c>
      <c r="F1386" s="257" t="s">
        <v>1935</v>
      </c>
      <c r="G1386" s="257"/>
      <c r="H1386" s="74" t="s">
        <v>1735</v>
      </c>
      <c r="I1386" s="73" t="s">
        <v>1988</v>
      </c>
      <c r="J1386" s="73" t="s">
        <v>987</v>
      </c>
      <c r="K1386" s="75">
        <v>41.51</v>
      </c>
    </row>
    <row r="1387" spans="1:11" ht="22.5">
      <c r="A1387" s="72" t="s">
        <v>2002</v>
      </c>
      <c r="B1387" s="72"/>
      <c r="C1387" s="73" t="s">
        <v>965</v>
      </c>
      <c r="D1387" s="72" t="s">
        <v>1674</v>
      </c>
      <c r="E1387" s="72" t="s">
        <v>966</v>
      </c>
      <c r="F1387" s="257" t="s">
        <v>1935</v>
      </c>
      <c r="G1387" s="257"/>
      <c r="H1387" s="74" t="s">
        <v>1735</v>
      </c>
      <c r="I1387" s="73" t="s">
        <v>1988</v>
      </c>
      <c r="J1387" s="73" t="s">
        <v>967</v>
      </c>
      <c r="K1387" s="75">
        <v>295.42</v>
      </c>
    </row>
    <row r="1388" spans="1:11" ht="33.75">
      <c r="A1388" s="72" t="s">
        <v>2002</v>
      </c>
      <c r="B1388" s="72"/>
      <c r="C1388" s="73" t="s">
        <v>988</v>
      </c>
      <c r="D1388" s="72" t="s">
        <v>1674</v>
      </c>
      <c r="E1388" s="72" t="s">
        <v>989</v>
      </c>
      <c r="F1388" s="257" t="s">
        <v>1935</v>
      </c>
      <c r="G1388" s="257"/>
      <c r="H1388" s="74" t="s">
        <v>1735</v>
      </c>
      <c r="I1388" s="73" t="s">
        <v>1988</v>
      </c>
      <c r="J1388" s="73" t="s">
        <v>990</v>
      </c>
      <c r="K1388" s="75">
        <v>144.61000000000001</v>
      </c>
    </row>
    <row r="1389" spans="1:11">
      <c r="A1389" s="81"/>
      <c r="B1389" s="77"/>
      <c r="C1389" s="77"/>
      <c r="D1389" s="77"/>
      <c r="E1389" s="77"/>
      <c r="F1389" s="73" t="s">
        <v>1989</v>
      </c>
      <c r="G1389" s="73" t="s">
        <v>991</v>
      </c>
      <c r="H1389" s="73" t="s">
        <v>1991</v>
      </c>
      <c r="I1389" s="73" t="s">
        <v>1990</v>
      </c>
      <c r="J1389" s="73" t="s">
        <v>1992</v>
      </c>
      <c r="K1389" s="73" t="s">
        <v>991</v>
      </c>
    </row>
    <row r="1390" spans="1:11" ht="15.75" thickBot="1">
      <c r="A1390" s="81"/>
      <c r="B1390" s="77"/>
      <c r="C1390" s="77"/>
      <c r="D1390" s="77"/>
      <c r="E1390" s="77"/>
      <c r="F1390" s="73" t="s">
        <v>1993</v>
      </c>
      <c r="G1390" s="73" t="s">
        <v>992</v>
      </c>
      <c r="H1390" s="265" t="s">
        <v>1995</v>
      </c>
      <c r="I1390" s="265"/>
      <c r="J1390" s="265" t="s">
        <v>993</v>
      </c>
      <c r="K1390" s="265"/>
    </row>
    <row r="1391" spans="1:11" ht="15.75" thickTop="1">
      <c r="A1391" s="83"/>
      <c r="B1391" s="68"/>
      <c r="C1391" s="68"/>
      <c r="D1391" s="68"/>
      <c r="E1391" s="68"/>
      <c r="F1391" s="76"/>
      <c r="G1391" s="76"/>
      <c r="H1391" s="76"/>
      <c r="I1391" s="76"/>
      <c r="J1391" s="76"/>
      <c r="K1391" s="90"/>
    </row>
    <row r="1392" spans="1:11">
      <c r="A1392" s="69"/>
      <c r="B1392" s="69" t="s">
        <v>1845</v>
      </c>
      <c r="C1392" s="70" t="s">
        <v>1713</v>
      </c>
      <c r="D1392" s="69" t="s">
        <v>1623</v>
      </c>
      <c r="E1392" s="69" t="s">
        <v>1681</v>
      </c>
      <c r="F1392" s="264" t="s">
        <v>1745</v>
      </c>
      <c r="G1392" s="264"/>
      <c r="H1392" s="71" t="s">
        <v>1649</v>
      </c>
      <c r="I1392" s="70" t="s">
        <v>1815</v>
      </c>
      <c r="J1392" s="70" t="s">
        <v>1958</v>
      </c>
      <c r="K1392" s="70" t="s">
        <v>1748</v>
      </c>
    </row>
    <row r="1393" spans="1:11" ht="33.75">
      <c r="A1393" s="72" t="s">
        <v>1981</v>
      </c>
      <c r="B1393" s="72"/>
      <c r="C1393" s="73" t="s">
        <v>908</v>
      </c>
      <c r="D1393" s="72" t="s">
        <v>1674</v>
      </c>
      <c r="E1393" s="72" t="s">
        <v>909</v>
      </c>
      <c r="F1393" s="257" t="s">
        <v>453</v>
      </c>
      <c r="G1393" s="257"/>
      <c r="H1393" s="74" t="s">
        <v>459</v>
      </c>
      <c r="I1393" s="73">
        <v>1</v>
      </c>
      <c r="J1393" s="73" t="s">
        <v>176</v>
      </c>
      <c r="K1393" s="73" t="s">
        <v>176</v>
      </c>
    </row>
    <row r="1394" spans="1:11" ht="33.75">
      <c r="A1394" s="72" t="s">
        <v>2002</v>
      </c>
      <c r="B1394" s="72"/>
      <c r="C1394" s="73" t="s">
        <v>994</v>
      </c>
      <c r="D1394" s="72" t="s">
        <v>1674</v>
      </c>
      <c r="E1394" s="72" t="s">
        <v>995</v>
      </c>
      <c r="F1394" s="257" t="s">
        <v>453</v>
      </c>
      <c r="G1394" s="257"/>
      <c r="H1394" s="74" t="s">
        <v>1582</v>
      </c>
      <c r="I1394" s="73" t="s">
        <v>1988</v>
      </c>
      <c r="J1394" s="73" t="s">
        <v>996</v>
      </c>
      <c r="K1394" s="75">
        <v>0.17</v>
      </c>
    </row>
    <row r="1395" spans="1:11" ht="22.5">
      <c r="A1395" s="72" t="s">
        <v>2002</v>
      </c>
      <c r="B1395" s="72"/>
      <c r="C1395" s="73" t="s">
        <v>997</v>
      </c>
      <c r="D1395" s="72" t="s">
        <v>1674</v>
      </c>
      <c r="E1395" s="72" t="s">
        <v>998</v>
      </c>
      <c r="F1395" s="257" t="s">
        <v>453</v>
      </c>
      <c r="G1395" s="257"/>
      <c r="H1395" s="74" t="s">
        <v>1582</v>
      </c>
      <c r="I1395" s="73" t="s">
        <v>1988</v>
      </c>
      <c r="J1395" s="73" t="s">
        <v>153</v>
      </c>
      <c r="K1395" s="75">
        <v>0.04</v>
      </c>
    </row>
    <row r="1396" spans="1:11">
      <c r="A1396" s="81"/>
      <c r="B1396" s="77"/>
      <c r="C1396" s="77"/>
      <c r="D1396" s="77"/>
      <c r="E1396" s="77"/>
      <c r="F1396" s="73" t="s">
        <v>1989</v>
      </c>
      <c r="G1396" s="73" t="s">
        <v>1990</v>
      </c>
      <c r="H1396" s="73" t="s">
        <v>1991</v>
      </c>
      <c r="I1396" s="73" t="s">
        <v>1990</v>
      </c>
      <c r="J1396" s="73" t="s">
        <v>1992</v>
      </c>
      <c r="K1396" s="73" t="s">
        <v>1990</v>
      </c>
    </row>
    <row r="1397" spans="1:11" ht="15.75" thickBot="1">
      <c r="A1397" s="81"/>
      <c r="B1397" s="77"/>
      <c r="C1397" s="77"/>
      <c r="D1397" s="77"/>
      <c r="E1397" s="77"/>
      <c r="F1397" s="73" t="s">
        <v>1993</v>
      </c>
      <c r="G1397" s="73" t="s">
        <v>2005</v>
      </c>
      <c r="H1397" s="265" t="s">
        <v>1995</v>
      </c>
      <c r="I1397" s="265"/>
      <c r="J1397" s="265" t="s">
        <v>616</v>
      </c>
      <c r="K1397" s="265"/>
    </row>
    <row r="1398" spans="1:11" ht="15.75" thickTop="1">
      <c r="A1398" s="83"/>
      <c r="B1398" s="68"/>
      <c r="C1398" s="68"/>
      <c r="D1398" s="68"/>
      <c r="E1398" s="68"/>
      <c r="F1398" s="76"/>
      <c r="G1398" s="76"/>
      <c r="H1398" s="76"/>
      <c r="I1398" s="76"/>
      <c r="J1398" s="76"/>
      <c r="K1398" s="90"/>
    </row>
    <row r="1399" spans="1:11">
      <c r="A1399" s="69"/>
      <c r="B1399" s="69" t="s">
        <v>1845</v>
      </c>
      <c r="C1399" s="70" t="s">
        <v>1713</v>
      </c>
      <c r="D1399" s="69" t="s">
        <v>1623</v>
      </c>
      <c r="E1399" s="69" t="s">
        <v>1681</v>
      </c>
      <c r="F1399" s="264" t="s">
        <v>1745</v>
      </c>
      <c r="G1399" s="264"/>
      <c r="H1399" s="71" t="s">
        <v>1649</v>
      </c>
      <c r="I1399" s="70" t="s">
        <v>1815</v>
      </c>
      <c r="J1399" s="70" t="s">
        <v>1958</v>
      </c>
      <c r="K1399" s="70" t="s">
        <v>1748</v>
      </c>
    </row>
    <row r="1400" spans="1:11" ht="33.75">
      <c r="A1400" s="72" t="s">
        <v>1981</v>
      </c>
      <c r="B1400" s="72"/>
      <c r="C1400" s="73" t="s">
        <v>905</v>
      </c>
      <c r="D1400" s="72" t="s">
        <v>1674</v>
      </c>
      <c r="E1400" s="72" t="s">
        <v>906</v>
      </c>
      <c r="F1400" s="257" t="s">
        <v>453</v>
      </c>
      <c r="G1400" s="257"/>
      <c r="H1400" s="74" t="s">
        <v>454</v>
      </c>
      <c r="I1400" s="73">
        <v>1</v>
      </c>
      <c r="J1400" s="73" t="s">
        <v>907</v>
      </c>
      <c r="K1400" s="73" t="s">
        <v>907</v>
      </c>
    </row>
    <row r="1401" spans="1:11" ht="33.75">
      <c r="A1401" s="72" t="s">
        <v>2002</v>
      </c>
      <c r="B1401" s="72"/>
      <c r="C1401" s="73" t="s">
        <v>994</v>
      </c>
      <c r="D1401" s="72" t="s">
        <v>1674</v>
      </c>
      <c r="E1401" s="72" t="s">
        <v>995</v>
      </c>
      <c r="F1401" s="257" t="s">
        <v>453</v>
      </c>
      <c r="G1401" s="257"/>
      <c r="H1401" s="74" t="s">
        <v>1582</v>
      </c>
      <c r="I1401" s="73" t="s">
        <v>1988</v>
      </c>
      <c r="J1401" s="73" t="s">
        <v>996</v>
      </c>
      <c r="K1401" s="75">
        <v>0.17</v>
      </c>
    </row>
    <row r="1402" spans="1:11" ht="22.5">
      <c r="A1402" s="72" t="s">
        <v>2002</v>
      </c>
      <c r="B1402" s="72"/>
      <c r="C1402" s="73" t="s">
        <v>997</v>
      </c>
      <c r="D1402" s="72" t="s">
        <v>1674</v>
      </c>
      <c r="E1402" s="72" t="s">
        <v>998</v>
      </c>
      <c r="F1402" s="257" t="s">
        <v>453</v>
      </c>
      <c r="G1402" s="257"/>
      <c r="H1402" s="74" t="s">
        <v>1582</v>
      </c>
      <c r="I1402" s="73" t="s">
        <v>1988</v>
      </c>
      <c r="J1402" s="73" t="s">
        <v>153</v>
      </c>
      <c r="K1402" s="75">
        <v>0.04</v>
      </c>
    </row>
    <row r="1403" spans="1:11" ht="33.75">
      <c r="A1403" s="72" t="s">
        <v>2002</v>
      </c>
      <c r="B1403" s="72"/>
      <c r="C1403" s="73" t="s">
        <v>999</v>
      </c>
      <c r="D1403" s="72" t="s">
        <v>1674</v>
      </c>
      <c r="E1403" s="72" t="s">
        <v>1000</v>
      </c>
      <c r="F1403" s="257" t="s">
        <v>453</v>
      </c>
      <c r="G1403" s="257"/>
      <c r="H1403" s="74" t="s">
        <v>1582</v>
      </c>
      <c r="I1403" s="73" t="s">
        <v>1988</v>
      </c>
      <c r="J1403" s="73" t="s">
        <v>2436</v>
      </c>
      <c r="K1403" s="75">
        <v>0.16</v>
      </c>
    </row>
    <row r="1404" spans="1:11" ht="33.75">
      <c r="A1404" s="72" t="s">
        <v>2002</v>
      </c>
      <c r="B1404" s="72"/>
      <c r="C1404" s="73" t="s">
        <v>1001</v>
      </c>
      <c r="D1404" s="72" t="s">
        <v>1674</v>
      </c>
      <c r="E1404" s="72" t="s">
        <v>1002</v>
      </c>
      <c r="F1404" s="257" t="s">
        <v>453</v>
      </c>
      <c r="G1404" s="257"/>
      <c r="H1404" s="74" t="s">
        <v>1582</v>
      </c>
      <c r="I1404" s="73" t="s">
        <v>1988</v>
      </c>
      <c r="J1404" s="73" t="s">
        <v>1003</v>
      </c>
      <c r="K1404" s="75">
        <v>0.57999999999999996</v>
      </c>
    </row>
    <row r="1405" spans="1:11">
      <c r="A1405" s="81"/>
      <c r="B1405" s="77"/>
      <c r="C1405" s="77"/>
      <c r="D1405" s="77"/>
      <c r="E1405" s="77"/>
      <c r="F1405" s="73" t="s">
        <v>1989</v>
      </c>
      <c r="G1405" s="73" t="s">
        <v>1990</v>
      </c>
      <c r="H1405" s="73" t="s">
        <v>1991</v>
      </c>
      <c r="I1405" s="73" t="s">
        <v>1990</v>
      </c>
      <c r="J1405" s="73" t="s">
        <v>1992</v>
      </c>
      <c r="K1405" s="73" t="s">
        <v>1990</v>
      </c>
    </row>
    <row r="1406" spans="1:11" ht="15.75" thickBot="1">
      <c r="A1406" s="81"/>
      <c r="B1406" s="77"/>
      <c r="C1406" s="77"/>
      <c r="D1406" s="77"/>
      <c r="E1406" s="77"/>
      <c r="F1406" s="73" t="s">
        <v>1993</v>
      </c>
      <c r="G1406" s="73" t="s">
        <v>2218</v>
      </c>
      <c r="H1406" s="265" t="s">
        <v>1995</v>
      </c>
      <c r="I1406" s="265"/>
      <c r="J1406" s="265" t="s">
        <v>1004</v>
      </c>
      <c r="K1406" s="265"/>
    </row>
    <row r="1407" spans="1:11" ht="15.75" thickTop="1">
      <c r="A1407" s="83"/>
      <c r="B1407" s="68"/>
      <c r="C1407" s="68"/>
      <c r="D1407" s="68"/>
      <c r="E1407" s="68"/>
      <c r="F1407" s="76"/>
      <c r="G1407" s="76"/>
      <c r="H1407" s="76"/>
      <c r="I1407" s="76"/>
      <c r="J1407" s="76"/>
      <c r="K1407" s="90"/>
    </row>
    <row r="1408" spans="1:11">
      <c r="A1408" s="69"/>
      <c r="B1408" s="69" t="s">
        <v>1845</v>
      </c>
      <c r="C1408" s="70" t="s">
        <v>1713</v>
      </c>
      <c r="D1408" s="69" t="s">
        <v>1623</v>
      </c>
      <c r="E1408" s="69" t="s">
        <v>1681</v>
      </c>
      <c r="F1408" s="264" t="s">
        <v>1745</v>
      </c>
      <c r="G1408" s="264"/>
      <c r="H1408" s="71" t="s">
        <v>1649</v>
      </c>
      <c r="I1408" s="70" t="s">
        <v>1815</v>
      </c>
      <c r="J1408" s="70" t="s">
        <v>1958</v>
      </c>
      <c r="K1408" s="70" t="s">
        <v>1748</v>
      </c>
    </row>
    <row r="1409" spans="1:11" ht="33.75">
      <c r="A1409" s="72" t="s">
        <v>1981</v>
      </c>
      <c r="B1409" s="72"/>
      <c r="C1409" s="73" t="s">
        <v>994</v>
      </c>
      <c r="D1409" s="72" t="s">
        <v>1674</v>
      </c>
      <c r="E1409" s="72" t="s">
        <v>995</v>
      </c>
      <c r="F1409" s="257" t="s">
        <v>453</v>
      </c>
      <c r="G1409" s="257"/>
      <c r="H1409" s="74" t="s">
        <v>1582</v>
      </c>
      <c r="I1409" s="73">
        <v>1</v>
      </c>
      <c r="J1409" s="73" t="s">
        <v>996</v>
      </c>
      <c r="K1409" s="73" t="s">
        <v>996</v>
      </c>
    </row>
    <row r="1410" spans="1:11" ht="33.75">
      <c r="A1410" s="72" t="s">
        <v>1985</v>
      </c>
      <c r="B1410" s="72"/>
      <c r="C1410" s="73" t="s">
        <v>1005</v>
      </c>
      <c r="D1410" s="72" t="s">
        <v>1674</v>
      </c>
      <c r="E1410" s="72" t="s">
        <v>1006</v>
      </c>
      <c r="F1410" s="257" t="s">
        <v>2254</v>
      </c>
      <c r="G1410" s="257"/>
      <c r="H1410" s="74" t="s">
        <v>1735</v>
      </c>
      <c r="I1410" s="73" t="s">
        <v>1007</v>
      </c>
      <c r="J1410" s="73" t="s">
        <v>1008</v>
      </c>
      <c r="K1410" s="75">
        <v>0.17</v>
      </c>
    </row>
    <row r="1411" spans="1:11">
      <c r="A1411" s="81"/>
      <c r="B1411" s="77"/>
      <c r="C1411" s="77"/>
      <c r="D1411" s="77"/>
      <c r="E1411" s="77"/>
      <c r="F1411" s="73" t="s">
        <v>1989</v>
      </c>
      <c r="G1411" s="73" t="s">
        <v>1990</v>
      </c>
      <c r="H1411" s="73" t="s">
        <v>1991</v>
      </c>
      <c r="I1411" s="73" t="s">
        <v>1990</v>
      </c>
      <c r="J1411" s="73" t="s">
        <v>1992</v>
      </c>
      <c r="K1411" s="73" t="s">
        <v>1990</v>
      </c>
    </row>
    <row r="1412" spans="1:11" ht="15.75" thickBot="1">
      <c r="A1412" s="81"/>
      <c r="B1412" s="77"/>
      <c r="C1412" s="77"/>
      <c r="D1412" s="77"/>
      <c r="E1412" s="77"/>
      <c r="F1412" s="73" t="s">
        <v>1993</v>
      </c>
      <c r="G1412" s="73" t="s">
        <v>153</v>
      </c>
      <c r="H1412" s="265" t="s">
        <v>1995</v>
      </c>
      <c r="I1412" s="265"/>
      <c r="J1412" s="265" t="s">
        <v>176</v>
      </c>
      <c r="K1412" s="265"/>
    </row>
    <row r="1413" spans="1:11" ht="15.75" thickTop="1">
      <c r="A1413" s="83"/>
      <c r="B1413" s="68"/>
      <c r="C1413" s="68"/>
      <c r="D1413" s="68"/>
      <c r="E1413" s="68"/>
      <c r="F1413" s="76"/>
      <c r="G1413" s="76"/>
      <c r="H1413" s="76"/>
      <c r="I1413" s="76"/>
      <c r="J1413" s="76"/>
      <c r="K1413" s="90"/>
    </row>
    <row r="1414" spans="1:11">
      <c r="A1414" s="69"/>
      <c r="B1414" s="69" t="s">
        <v>1845</v>
      </c>
      <c r="C1414" s="70" t="s">
        <v>1713</v>
      </c>
      <c r="D1414" s="69" t="s">
        <v>1623</v>
      </c>
      <c r="E1414" s="69" t="s">
        <v>1681</v>
      </c>
      <c r="F1414" s="264" t="s">
        <v>1745</v>
      </c>
      <c r="G1414" s="264"/>
      <c r="H1414" s="71" t="s">
        <v>1649</v>
      </c>
      <c r="I1414" s="70" t="s">
        <v>1815</v>
      </c>
      <c r="J1414" s="70" t="s">
        <v>1958</v>
      </c>
      <c r="K1414" s="70" t="s">
        <v>1748</v>
      </c>
    </row>
    <row r="1415" spans="1:11" ht="22.5">
      <c r="A1415" s="72" t="s">
        <v>1981</v>
      </c>
      <c r="B1415" s="72"/>
      <c r="C1415" s="73" t="s">
        <v>997</v>
      </c>
      <c r="D1415" s="72" t="s">
        <v>1674</v>
      </c>
      <c r="E1415" s="72" t="s">
        <v>998</v>
      </c>
      <c r="F1415" s="257" t="s">
        <v>453</v>
      </c>
      <c r="G1415" s="257"/>
      <c r="H1415" s="74" t="s">
        <v>1582</v>
      </c>
      <c r="I1415" s="73">
        <v>1</v>
      </c>
      <c r="J1415" s="73" t="s">
        <v>153</v>
      </c>
      <c r="K1415" s="73" t="s">
        <v>153</v>
      </c>
    </row>
    <row r="1416" spans="1:11" ht="33.75">
      <c r="A1416" s="72" t="s">
        <v>1985</v>
      </c>
      <c r="B1416" s="72"/>
      <c r="C1416" s="73" t="s">
        <v>1005</v>
      </c>
      <c r="D1416" s="72" t="s">
        <v>1674</v>
      </c>
      <c r="E1416" s="72" t="s">
        <v>1006</v>
      </c>
      <c r="F1416" s="257" t="s">
        <v>2254</v>
      </c>
      <c r="G1416" s="257"/>
      <c r="H1416" s="74" t="s">
        <v>1735</v>
      </c>
      <c r="I1416" s="73" t="s">
        <v>1009</v>
      </c>
      <c r="J1416" s="73" t="s">
        <v>1008</v>
      </c>
      <c r="K1416" s="75">
        <v>0.04</v>
      </c>
    </row>
    <row r="1417" spans="1:11">
      <c r="A1417" s="81"/>
      <c r="B1417" s="77"/>
      <c r="C1417" s="77"/>
      <c r="D1417" s="77"/>
      <c r="E1417" s="77"/>
      <c r="F1417" s="73" t="s">
        <v>1989</v>
      </c>
      <c r="G1417" s="73" t="s">
        <v>1990</v>
      </c>
      <c r="H1417" s="73" t="s">
        <v>1991</v>
      </c>
      <c r="I1417" s="73" t="s">
        <v>1990</v>
      </c>
      <c r="J1417" s="73" t="s">
        <v>1992</v>
      </c>
      <c r="K1417" s="73" t="s">
        <v>1990</v>
      </c>
    </row>
    <row r="1418" spans="1:11" ht="15.75" thickBot="1">
      <c r="A1418" s="81"/>
      <c r="B1418" s="77"/>
      <c r="C1418" s="77"/>
      <c r="D1418" s="77"/>
      <c r="E1418" s="77"/>
      <c r="F1418" s="73" t="s">
        <v>1993</v>
      </c>
      <c r="G1418" s="73" t="s">
        <v>2062</v>
      </c>
      <c r="H1418" s="265" t="s">
        <v>1995</v>
      </c>
      <c r="I1418" s="265"/>
      <c r="J1418" s="265" t="s">
        <v>2005</v>
      </c>
      <c r="K1418" s="265"/>
    </row>
    <row r="1419" spans="1:11" ht="15.75" thickTop="1">
      <c r="A1419" s="83"/>
      <c r="B1419" s="68"/>
      <c r="C1419" s="68"/>
      <c r="D1419" s="68"/>
      <c r="E1419" s="68"/>
      <c r="F1419" s="76"/>
      <c r="G1419" s="76"/>
      <c r="H1419" s="76"/>
      <c r="I1419" s="76"/>
      <c r="J1419" s="76"/>
      <c r="K1419" s="90"/>
    </row>
    <row r="1420" spans="1:11">
      <c r="A1420" s="69"/>
      <c r="B1420" s="69" t="s">
        <v>1845</v>
      </c>
      <c r="C1420" s="70" t="s">
        <v>1713</v>
      </c>
      <c r="D1420" s="69" t="s">
        <v>1623</v>
      </c>
      <c r="E1420" s="69" t="s">
        <v>1681</v>
      </c>
      <c r="F1420" s="264" t="s">
        <v>1745</v>
      </c>
      <c r="G1420" s="264"/>
      <c r="H1420" s="71" t="s">
        <v>1649</v>
      </c>
      <c r="I1420" s="70" t="s">
        <v>1815</v>
      </c>
      <c r="J1420" s="70" t="s">
        <v>1958</v>
      </c>
      <c r="K1420" s="70" t="s">
        <v>1748</v>
      </c>
    </row>
    <row r="1421" spans="1:11" ht="33.75">
      <c r="A1421" s="72" t="s">
        <v>1981</v>
      </c>
      <c r="B1421" s="72"/>
      <c r="C1421" s="73" t="s">
        <v>999</v>
      </c>
      <c r="D1421" s="72" t="s">
        <v>1674</v>
      </c>
      <c r="E1421" s="72" t="s">
        <v>1000</v>
      </c>
      <c r="F1421" s="257" t="s">
        <v>453</v>
      </c>
      <c r="G1421" s="257"/>
      <c r="H1421" s="74" t="s">
        <v>1582</v>
      </c>
      <c r="I1421" s="73">
        <v>1</v>
      </c>
      <c r="J1421" s="73" t="s">
        <v>2436</v>
      </c>
      <c r="K1421" s="73" t="s">
        <v>2436</v>
      </c>
    </row>
    <row r="1422" spans="1:11" ht="33.75">
      <c r="A1422" s="72" t="s">
        <v>1985</v>
      </c>
      <c r="B1422" s="72"/>
      <c r="C1422" s="73" t="s">
        <v>1005</v>
      </c>
      <c r="D1422" s="72" t="s">
        <v>1674</v>
      </c>
      <c r="E1422" s="72" t="s">
        <v>1006</v>
      </c>
      <c r="F1422" s="257" t="s">
        <v>2254</v>
      </c>
      <c r="G1422" s="257"/>
      <c r="H1422" s="74" t="s">
        <v>1735</v>
      </c>
      <c r="I1422" s="73" t="s">
        <v>1010</v>
      </c>
      <c r="J1422" s="73" t="s">
        <v>1008</v>
      </c>
      <c r="K1422" s="75">
        <v>0.16</v>
      </c>
    </row>
    <row r="1423" spans="1:11">
      <c r="A1423" s="81"/>
      <c r="B1423" s="77"/>
      <c r="C1423" s="77"/>
      <c r="D1423" s="77"/>
      <c r="E1423" s="77"/>
      <c r="F1423" s="73" t="s">
        <v>1989</v>
      </c>
      <c r="G1423" s="73" t="s">
        <v>1990</v>
      </c>
      <c r="H1423" s="73" t="s">
        <v>1991</v>
      </c>
      <c r="I1423" s="73" t="s">
        <v>1990</v>
      </c>
      <c r="J1423" s="73" t="s">
        <v>1992</v>
      </c>
      <c r="K1423" s="73" t="s">
        <v>1990</v>
      </c>
    </row>
    <row r="1424" spans="1:11" ht="15.75" thickBot="1">
      <c r="A1424" s="81"/>
      <c r="B1424" s="77"/>
      <c r="C1424" s="77"/>
      <c r="D1424" s="77"/>
      <c r="E1424" s="77"/>
      <c r="F1424" s="73" t="s">
        <v>1993</v>
      </c>
      <c r="G1424" s="73" t="s">
        <v>153</v>
      </c>
      <c r="H1424" s="265" t="s">
        <v>1995</v>
      </c>
      <c r="I1424" s="265"/>
      <c r="J1424" s="265" t="s">
        <v>1011</v>
      </c>
      <c r="K1424" s="265"/>
    </row>
    <row r="1425" spans="1:11" ht="15.75" thickTop="1">
      <c r="A1425" s="83"/>
      <c r="B1425" s="68"/>
      <c r="C1425" s="68"/>
      <c r="D1425" s="68"/>
      <c r="E1425" s="68"/>
      <c r="F1425" s="76"/>
      <c r="G1425" s="76"/>
      <c r="H1425" s="76"/>
      <c r="I1425" s="76"/>
      <c r="J1425" s="76"/>
      <c r="K1425" s="90"/>
    </row>
    <row r="1426" spans="1:11">
      <c r="A1426" s="69"/>
      <c r="B1426" s="69" t="s">
        <v>1845</v>
      </c>
      <c r="C1426" s="70" t="s">
        <v>1713</v>
      </c>
      <c r="D1426" s="69" t="s">
        <v>1623</v>
      </c>
      <c r="E1426" s="69" t="s">
        <v>1681</v>
      </c>
      <c r="F1426" s="264" t="s">
        <v>1745</v>
      </c>
      <c r="G1426" s="264"/>
      <c r="H1426" s="71" t="s">
        <v>1649</v>
      </c>
      <c r="I1426" s="70" t="s">
        <v>1815</v>
      </c>
      <c r="J1426" s="70" t="s">
        <v>1958</v>
      </c>
      <c r="K1426" s="70" t="s">
        <v>1748</v>
      </c>
    </row>
    <row r="1427" spans="1:11" ht="33.75">
      <c r="A1427" s="72" t="s">
        <v>1981</v>
      </c>
      <c r="B1427" s="72"/>
      <c r="C1427" s="73" t="s">
        <v>1001</v>
      </c>
      <c r="D1427" s="72" t="s">
        <v>1674</v>
      </c>
      <c r="E1427" s="72" t="s">
        <v>1002</v>
      </c>
      <c r="F1427" s="257" t="s">
        <v>453</v>
      </c>
      <c r="G1427" s="257"/>
      <c r="H1427" s="74" t="s">
        <v>1582</v>
      </c>
      <c r="I1427" s="73">
        <v>1</v>
      </c>
      <c r="J1427" s="73" t="s">
        <v>1003</v>
      </c>
      <c r="K1427" s="73" t="s">
        <v>1003</v>
      </c>
    </row>
    <row r="1428" spans="1:11" ht="33.75">
      <c r="A1428" s="72" t="s">
        <v>1985</v>
      </c>
      <c r="B1428" s="72"/>
      <c r="C1428" s="73" t="s">
        <v>1012</v>
      </c>
      <c r="D1428" s="72" t="s">
        <v>1674</v>
      </c>
      <c r="E1428" s="72" t="s">
        <v>1013</v>
      </c>
      <c r="F1428" s="257" t="s">
        <v>1910</v>
      </c>
      <c r="G1428" s="257"/>
      <c r="H1428" s="74" t="s">
        <v>1014</v>
      </c>
      <c r="I1428" s="73" t="s">
        <v>1015</v>
      </c>
      <c r="J1428" s="73" t="s">
        <v>1016</v>
      </c>
      <c r="K1428" s="75">
        <v>0.57999999999999996</v>
      </c>
    </row>
    <row r="1429" spans="1:11">
      <c r="A1429" s="81"/>
      <c r="B1429" s="77"/>
      <c r="C1429" s="77"/>
      <c r="D1429" s="77"/>
      <c r="E1429" s="77"/>
      <c r="F1429" s="94" t="s">
        <v>1989</v>
      </c>
      <c r="G1429" s="94" t="s">
        <v>1990</v>
      </c>
      <c r="H1429" s="94" t="s">
        <v>1991</v>
      </c>
      <c r="I1429" s="94" t="s">
        <v>1990</v>
      </c>
      <c r="J1429" s="94" t="s">
        <v>1992</v>
      </c>
      <c r="K1429" s="94" t="s">
        <v>1990</v>
      </c>
    </row>
    <row r="1430" spans="1:11" ht="15.75" thickBot="1">
      <c r="A1430" s="81"/>
      <c r="B1430" s="77"/>
      <c r="C1430" s="77"/>
      <c r="D1430" s="77"/>
      <c r="E1430" s="77"/>
      <c r="F1430" s="73" t="s">
        <v>1993</v>
      </c>
      <c r="G1430" s="73" t="s">
        <v>185</v>
      </c>
      <c r="H1430" s="265" t="s">
        <v>1995</v>
      </c>
      <c r="I1430" s="265"/>
      <c r="J1430" s="265" t="s">
        <v>1017</v>
      </c>
      <c r="K1430" s="265"/>
    </row>
    <row r="1431" spans="1:11" ht="15.75" thickTop="1">
      <c r="A1431" s="83"/>
      <c r="B1431" s="68"/>
      <c r="C1431" s="68"/>
      <c r="D1431" s="68"/>
      <c r="E1431" s="68"/>
      <c r="F1431" s="76"/>
      <c r="G1431" s="76"/>
      <c r="H1431" s="76"/>
      <c r="I1431" s="76"/>
      <c r="J1431" s="76"/>
      <c r="K1431" s="90"/>
    </row>
    <row r="1432" spans="1:11">
      <c r="A1432" s="69"/>
      <c r="B1432" s="69" t="s">
        <v>1845</v>
      </c>
      <c r="C1432" s="70" t="s">
        <v>1713</v>
      </c>
      <c r="D1432" s="69" t="s">
        <v>1623</v>
      </c>
      <c r="E1432" s="69" t="s">
        <v>1681</v>
      </c>
      <c r="F1432" s="264" t="s">
        <v>1745</v>
      </c>
      <c r="G1432" s="264"/>
      <c r="H1432" s="71" t="s">
        <v>1649</v>
      </c>
      <c r="I1432" s="70" t="s">
        <v>1815</v>
      </c>
      <c r="J1432" s="70" t="s">
        <v>1958</v>
      </c>
      <c r="K1432" s="70" t="s">
        <v>1748</v>
      </c>
    </row>
    <row r="1433" spans="1:11" ht="22.5">
      <c r="A1433" s="72" t="s">
        <v>1981</v>
      </c>
      <c r="B1433" s="72"/>
      <c r="C1433" s="73" t="s">
        <v>2478</v>
      </c>
      <c r="D1433" s="72" t="s">
        <v>1674</v>
      </c>
      <c r="E1433" s="72" t="s">
        <v>2479</v>
      </c>
      <c r="F1433" s="257" t="s">
        <v>1670</v>
      </c>
      <c r="G1433" s="257"/>
      <c r="H1433" s="74" t="s">
        <v>1582</v>
      </c>
      <c r="I1433" s="73">
        <v>1</v>
      </c>
      <c r="J1433" s="73" t="s">
        <v>2481</v>
      </c>
      <c r="K1433" s="73" t="s">
        <v>2481</v>
      </c>
    </row>
    <row r="1434" spans="1:11" ht="22.5">
      <c r="A1434" s="72" t="s">
        <v>2002</v>
      </c>
      <c r="B1434" s="72"/>
      <c r="C1434" s="73" t="s">
        <v>2394</v>
      </c>
      <c r="D1434" s="72" t="s">
        <v>1674</v>
      </c>
      <c r="E1434" s="72" t="s">
        <v>2395</v>
      </c>
      <c r="F1434" s="257" t="s">
        <v>1670</v>
      </c>
      <c r="G1434" s="257"/>
      <c r="H1434" s="74" t="s">
        <v>1582</v>
      </c>
      <c r="I1434" s="73" t="s">
        <v>1988</v>
      </c>
      <c r="J1434" s="73" t="s">
        <v>2396</v>
      </c>
      <c r="K1434" s="75">
        <v>0.41</v>
      </c>
    </row>
    <row r="1435" spans="1:11" ht="22.5">
      <c r="A1435" s="72" t="s">
        <v>2002</v>
      </c>
      <c r="B1435" s="72"/>
      <c r="C1435" s="73" t="s">
        <v>2397</v>
      </c>
      <c r="D1435" s="72" t="s">
        <v>1674</v>
      </c>
      <c r="E1435" s="72" t="s">
        <v>2398</v>
      </c>
      <c r="F1435" s="257" t="s">
        <v>1670</v>
      </c>
      <c r="G1435" s="257"/>
      <c r="H1435" s="74" t="s">
        <v>1582</v>
      </c>
      <c r="I1435" s="73" t="s">
        <v>1988</v>
      </c>
      <c r="J1435" s="73" t="s">
        <v>2399</v>
      </c>
      <c r="K1435" s="75">
        <v>0.75</v>
      </c>
    </row>
    <row r="1436" spans="1:11" ht="22.5">
      <c r="A1436" s="72" t="s">
        <v>2002</v>
      </c>
      <c r="B1436" s="72"/>
      <c r="C1436" s="73" t="s">
        <v>1018</v>
      </c>
      <c r="D1436" s="72" t="s">
        <v>1674</v>
      </c>
      <c r="E1436" s="72" t="s">
        <v>1019</v>
      </c>
      <c r="F1436" s="257" t="s">
        <v>1670</v>
      </c>
      <c r="G1436" s="257"/>
      <c r="H1436" s="74" t="s">
        <v>1582</v>
      </c>
      <c r="I1436" s="73" t="s">
        <v>1988</v>
      </c>
      <c r="J1436" s="73" t="s">
        <v>185</v>
      </c>
      <c r="K1436" s="75">
        <v>0.15</v>
      </c>
    </row>
    <row r="1437" spans="1:11" ht="33.75">
      <c r="A1437" s="72" t="s">
        <v>1985</v>
      </c>
      <c r="B1437" s="72"/>
      <c r="C1437" s="73" t="s">
        <v>2403</v>
      </c>
      <c r="D1437" s="72" t="s">
        <v>1674</v>
      </c>
      <c r="E1437" s="72" t="s">
        <v>2404</v>
      </c>
      <c r="F1437" s="257" t="s">
        <v>2329</v>
      </c>
      <c r="G1437" s="257"/>
      <c r="H1437" s="74" t="s">
        <v>1582</v>
      </c>
      <c r="I1437" s="73" t="s">
        <v>1988</v>
      </c>
      <c r="J1437" s="73" t="s">
        <v>2405</v>
      </c>
      <c r="K1437" s="75">
        <v>1.79</v>
      </c>
    </row>
    <row r="1438" spans="1:11" ht="33.75">
      <c r="A1438" s="72" t="s">
        <v>1985</v>
      </c>
      <c r="B1438" s="72"/>
      <c r="C1438" s="73" t="s">
        <v>1020</v>
      </c>
      <c r="D1438" s="72" t="s">
        <v>1674</v>
      </c>
      <c r="E1438" s="72" t="s">
        <v>1021</v>
      </c>
      <c r="F1438" s="257" t="s">
        <v>2012</v>
      </c>
      <c r="G1438" s="257"/>
      <c r="H1438" s="74" t="s">
        <v>1582</v>
      </c>
      <c r="I1438" s="73" t="s">
        <v>1988</v>
      </c>
      <c r="J1438" s="73" t="s">
        <v>1022</v>
      </c>
      <c r="K1438" s="75">
        <v>12.73</v>
      </c>
    </row>
    <row r="1439" spans="1:11" ht="33.75">
      <c r="A1439" s="72" t="s">
        <v>1985</v>
      </c>
      <c r="B1439" s="72"/>
      <c r="C1439" s="73" t="s">
        <v>2409</v>
      </c>
      <c r="D1439" s="72" t="s">
        <v>1674</v>
      </c>
      <c r="E1439" s="72" t="s">
        <v>2410</v>
      </c>
      <c r="F1439" s="257" t="s">
        <v>2329</v>
      </c>
      <c r="G1439" s="257"/>
      <c r="H1439" s="74" t="s">
        <v>1582</v>
      </c>
      <c r="I1439" s="73" t="s">
        <v>1988</v>
      </c>
      <c r="J1439" s="73" t="s">
        <v>2411</v>
      </c>
      <c r="K1439" s="75">
        <v>0.37</v>
      </c>
    </row>
    <row r="1440" spans="1:11" ht="33.75">
      <c r="A1440" s="72" t="s">
        <v>1985</v>
      </c>
      <c r="B1440" s="72"/>
      <c r="C1440" s="73" t="s">
        <v>2412</v>
      </c>
      <c r="D1440" s="72" t="s">
        <v>1674</v>
      </c>
      <c r="E1440" s="72" t="s">
        <v>2413</v>
      </c>
      <c r="F1440" s="257" t="s">
        <v>1987</v>
      </c>
      <c r="G1440" s="257"/>
      <c r="H1440" s="74" t="s">
        <v>1582</v>
      </c>
      <c r="I1440" s="73" t="s">
        <v>1988</v>
      </c>
      <c r="J1440" s="73" t="s">
        <v>2414</v>
      </c>
      <c r="K1440" s="75">
        <v>0.02</v>
      </c>
    </row>
    <row r="1441" spans="1:11" ht="33.75">
      <c r="A1441" s="72" t="s">
        <v>1985</v>
      </c>
      <c r="B1441" s="72"/>
      <c r="C1441" s="73" t="s">
        <v>2415</v>
      </c>
      <c r="D1441" s="72" t="s">
        <v>1674</v>
      </c>
      <c r="E1441" s="72" t="s">
        <v>2416</v>
      </c>
      <c r="F1441" s="257" t="s">
        <v>2417</v>
      </c>
      <c r="G1441" s="257"/>
      <c r="H1441" s="74" t="s">
        <v>1582</v>
      </c>
      <c r="I1441" s="73" t="s">
        <v>1988</v>
      </c>
      <c r="J1441" s="73" t="s">
        <v>2418</v>
      </c>
      <c r="K1441" s="75">
        <v>0.8</v>
      </c>
    </row>
    <row r="1442" spans="1:11">
      <c r="A1442" s="81"/>
      <c r="B1442" s="77"/>
      <c r="C1442" s="77"/>
      <c r="D1442" s="77"/>
      <c r="E1442" s="77"/>
      <c r="F1442" s="73" t="s">
        <v>1989</v>
      </c>
      <c r="G1442" s="73" t="s">
        <v>1023</v>
      </c>
      <c r="H1442" s="73" t="s">
        <v>1991</v>
      </c>
      <c r="I1442" s="73" t="s">
        <v>1990</v>
      </c>
      <c r="J1442" s="73" t="s">
        <v>1992</v>
      </c>
      <c r="K1442" s="73" t="s">
        <v>1023</v>
      </c>
    </row>
    <row r="1443" spans="1:11" ht="15.75" thickBot="1">
      <c r="A1443" s="81"/>
      <c r="B1443" s="77"/>
      <c r="C1443" s="77"/>
      <c r="D1443" s="77"/>
      <c r="E1443" s="77"/>
      <c r="F1443" s="73" t="s">
        <v>1993</v>
      </c>
      <c r="G1443" s="73" t="s">
        <v>1024</v>
      </c>
      <c r="H1443" s="265" t="s">
        <v>1995</v>
      </c>
      <c r="I1443" s="265"/>
      <c r="J1443" s="265" t="s">
        <v>1025</v>
      </c>
      <c r="K1443" s="265"/>
    </row>
    <row r="1444" spans="1:11" ht="15.75" thickTop="1">
      <c r="A1444" s="83"/>
      <c r="B1444" s="68"/>
      <c r="C1444" s="68"/>
      <c r="D1444" s="68"/>
      <c r="E1444" s="68"/>
      <c r="F1444" s="76"/>
      <c r="G1444" s="76"/>
      <c r="H1444" s="76"/>
      <c r="I1444" s="76"/>
      <c r="J1444" s="76"/>
      <c r="K1444" s="90"/>
    </row>
    <row r="1445" spans="1:11">
      <c r="A1445" s="69"/>
      <c r="B1445" s="69" t="s">
        <v>1845</v>
      </c>
      <c r="C1445" s="70" t="s">
        <v>1713</v>
      </c>
      <c r="D1445" s="69" t="s">
        <v>1623</v>
      </c>
      <c r="E1445" s="69" t="s">
        <v>1681</v>
      </c>
      <c r="F1445" s="264" t="s">
        <v>1745</v>
      </c>
      <c r="G1445" s="264"/>
      <c r="H1445" s="71" t="s">
        <v>1649</v>
      </c>
      <c r="I1445" s="70" t="s">
        <v>1815</v>
      </c>
      <c r="J1445" s="70" t="s">
        <v>1958</v>
      </c>
      <c r="K1445" s="70" t="s">
        <v>1748</v>
      </c>
    </row>
    <row r="1446" spans="1:11" ht="22.5">
      <c r="A1446" s="72" t="s">
        <v>1981</v>
      </c>
      <c r="B1446" s="72"/>
      <c r="C1446" s="73" t="s">
        <v>2056</v>
      </c>
      <c r="D1446" s="72" t="s">
        <v>1674</v>
      </c>
      <c r="E1446" s="72" t="s">
        <v>2057</v>
      </c>
      <c r="F1446" s="257" t="s">
        <v>1670</v>
      </c>
      <c r="G1446" s="257"/>
      <c r="H1446" s="74" t="s">
        <v>1582</v>
      </c>
      <c r="I1446" s="73">
        <v>1</v>
      </c>
      <c r="J1446" s="73" t="s">
        <v>2058</v>
      </c>
      <c r="K1446" s="73" t="s">
        <v>2058</v>
      </c>
    </row>
    <row r="1447" spans="1:11" ht="22.5">
      <c r="A1447" s="72" t="s">
        <v>2002</v>
      </c>
      <c r="B1447" s="72"/>
      <c r="C1447" s="73" t="s">
        <v>2394</v>
      </c>
      <c r="D1447" s="72" t="s">
        <v>1674</v>
      </c>
      <c r="E1447" s="72" t="s">
        <v>2395</v>
      </c>
      <c r="F1447" s="257" t="s">
        <v>1670</v>
      </c>
      <c r="G1447" s="257"/>
      <c r="H1447" s="74" t="s">
        <v>1582</v>
      </c>
      <c r="I1447" s="73" t="s">
        <v>1988</v>
      </c>
      <c r="J1447" s="73" t="s">
        <v>2396</v>
      </c>
      <c r="K1447" s="75">
        <v>0.41</v>
      </c>
    </row>
    <row r="1448" spans="1:11" ht="22.5">
      <c r="A1448" s="72" t="s">
        <v>2002</v>
      </c>
      <c r="B1448" s="72"/>
      <c r="C1448" s="73" t="s">
        <v>2397</v>
      </c>
      <c r="D1448" s="72" t="s">
        <v>1674</v>
      </c>
      <c r="E1448" s="72" t="s">
        <v>2398</v>
      </c>
      <c r="F1448" s="257" t="s">
        <v>1670</v>
      </c>
      <c r="G1448" s="257"/>
      <c r="H1448" s="74" t="s">
        <v>1582</v>
      </c>
      <c r="I1448" s="73" t="s">
        <v>1988</v>
      </c>
      <c r="J1448" s="73" t="s">
        <v>2399</v>
      </c>
      <c r="K1448" s="75">
        <v>0.75</v>
      </c>
    </row>
    <row r="1449" spans="1:11" ht="22.5">
      <c r="A1449" s="72" t="s">
        <v>2002</v>
      </c>
      <c r="B1449" s="72"/>
      <c r="C1449" s="73" t="s">
        <v>1026</v>
      </c>
      <c r="D1449" s="72" t="s">
        <v>1674</v>
      </c>
      <c r="E1449" s="72" t="s">
        <v>1027</v>
      </c>
      <c r="F1449" s="257" t="s">
        <v>1670</v>
      </c>
      <c r="G1449" s="257"/>
      <c r="H1449" s="74" t="s">
        <v>1582</v>
      </c>
      <c r="I1449" s="73" t="s">
        <v>1988</v>
      </c>
      <c r="J1449" s="73" t="s">
        <v>2652</v>
      </c>
      <c r="K1449" s="75">
        <v>0.1</v>
      </c>
    </row>
    <row r="1450" spans="1:11" ht="33.75">
      <c r="A1450" s="72" t="s">
        <v>1985</v>
      </c>
      <c r="B1450" s="72"/>
      <c r="C1450" s="73" t="s">
        <v>2403</v>
      </c>
      <c r="D1450" s="72" t="s">
        <v>1674</v>
      </c>
      <c r="E1450" s="72" t="s">
        <v>2404</v>
      </c>
      <c r="F1450" s="257" t="s">
        <v>2329</v>
      </c>
      <c r="G1450" s="257"/>
      <c r="H1450" s="74" t="s">
        <v>1582</v>
      </c>
      <c r="I1450" s="73" t="s">
        <v>1988</v>
      </c>
      <c r="J1450" s="73" t="s">
        <v>2405</v>
      </c>
      <c r="K1450" s="75">
        <v>1.79</v>
      </c>
    </row>
    <row r="1451" spans="1:11" ht="33.75">
      <c r="A1451" s="72" t="s">
        <v>1985</v>
      </c>
      <c r="B1451" s="72"/>
      <c r="C1451" s="73" t="s">
        <v>1028</v>
      </c>
      <c r="D1451" s="72" t="s">
        <v>1674</v>
      </c>
      <c r="E1451" s="72" t="s">
        <v>1029</v>
      </c>
      <c r="F1451" s="257" t="s">
        <v>2012</v>
      </c>
      <c r="G1451" s="257"/>
      <c r="H1451" s="74" t="s">
        <v>1582</v>
      </c>
      <c r="I1451" s="73" t="s">
        <v>1988</v>
      </c>
      <c r="J1451" s="73" t="s">
        <v>2408</v>
      </c>
      <c r="K1451" s="75">
        <v>11.67</v>
      </c>
    </row>
    <row r="1452" spans="1:11" ht="33.75">
      <c r="A1452" s="72" t="s">
        <v>1985</v>
      </c>
      <c r="B1452" s="72"/>
      <c r="C1452" s="73" t="s">
        <v>2409</v>
      </c>
      <c r="D1452" s="72" t="s">
        <v>1674</v>
      </c>
      <c r="E1452" s="72" t="s">
        <v>2410</v>
      </c>
      <c r="F1452" s="257" t="s">
        <v>2329</v>
      </c>
      <c r="G1452" s="257"/>
      <c r="H1452" s="74" t="s">
        <v>1582</v>
      </c>
      <c r="I1452" s="73" t="s">
        <v>1988</v>
      </c>
      <c r="J1452" s="73" t="s">
        <v>2411</v>
      </c>
      <c r="K1452" s="75">
        <v>0.37</v>
      </c>
    </row>
    <row r="1453" spans="1:11" ht="33.75">
      <c r="A1453" s="72" t="s">
        <v>1985</v>
      </c>
      <c r="B1453" s="72"/>
      <c r="C1453" s="73" t="s">
        <v>2412</v>
      </c>
      <c r="D1453" s="72" t="s">
        <v>1674</v>
      </c>
      <c r="E1453" s="72" t="s">
        <v>2413</v>
      </c>
      <c r="F1453" s="257" t="s">
        <v>1987</v>
      </c>
      <c r="G1453" s="257"/>
      <c r="H1453" s="74" t="s">
        <v>1582</v>
      </c>
      <c r="I1453" s="73" t="s">
        <v>1988</v>
      </c>
      <c r="J1453" s="73" t="s">
        <v>2414</v>
      </c>
      <c r="K1453" s="75">
        <v>0.02</v>
      </c>
    </row>
    <row r="1454" spans="1:11" ht="33.75">
      <c r="A1454" s="72" t="s">
        <v>1985</v>
      </c>
      <c r="B1454" s="72"/>
      <c r="C1454" s="73" t="s">
        <v>2415</v>
      </c>
      <c r="D1454" s="72" t="s">
        <v>1674</v>
      </c>
      <c r="E1454" s="72" t="s">
        <v>2416</v>
      </c>
      <c r="F1454" s="257" t="s">
        <v>2417</v>
      </c>
      <c r="G1454" s="257"/>
      <c r="H1454" s="74" t="s">
        <v>1582</v>
      </c>
      <c r="I1454" s="73" t="s">
        <v>1988</v>
      </c>
      <c r="J1454" s="73" t="s">
        <v>2418</v>
      </c>
      <c r="K1454" s="75">
        <v>0.8</v>
      </c>
    </row>
    <row r="1455" spans="1:11">
      <c r="A1455" s="81"/>
      <c r="B1455" s="77"/>
      <c r="C1455" s="77"/>
      <c r="D1455" s="77"/>
      <c r="E1455" s="77"/>
      <c r="F1455" s="73" t="s">
        <v>1989</v>
      </c>
      <c r="G1455" s="73" t="s">
        <v>2655</v>
      </c>
      <c r="H1455" s="73" t="s">
        <v>1991</v>
      </c>
      <c r="I1455" s="73" t="s">
        <v>1990</v>
      </c>
      <c r="J1455" s="73" t="s">
        <v>1992</v>
      </c>
      <c r="K1455" s="73" t="s">
        <v>2655</v>
      </c>
    </row>
    <row r="1456" spans="1:11" ht="15.75" thickBot="1">
      <c r="A1456" s="81"/>
      <c r="B1456" s="77"/>
      <c r="C1456" s="77"/>
      <c r="D1456" s="77"/>
      <c r="E1456" s="77"/>
      <c r="F1456" s="73" t="s">
        <v>1993</v>
      </c>
      <c r="G1456" s="73" t="s">
        <v>2656</v>
      </c>
      <c r="H1456" s="265" t="s">
        <v>1995</v>
      </c>
      <c r="I1456" s="265"/>
      <c r="J1456" s="265" t="s">
        <v>2657</v>
      </c>
      <c r="K1456" s="265"/>
    </row>
    <row r="1457" spans="1:11" ht="15.75" thickTop="1">
      <c r="A1457" s="83"/>
      <c r="B1457" s="68"/>
      <c r="C1457" s="68"/>
      <c r="D1457" s="68"/>
      <c r="E1457" s="68"/>
      <c r="F1457" s="76"/>
      <c r="G1457" s="76"/>
      <c r="H1457" s="76"/>
      <c r="I1457" s="76"/>
      <c r="J1457" s="76"/>
      <c r="K1457" s="90"/>
    </row>
    <row r="1458" spans="1:11">
      <c r="A1458" s="69"/>
      <c r="B1458" s="69" t="s">
        <v>1845</v>
      </c>
      <c r="C1458" s="70" t="s">
        <v>1713</v>
      </c>
      <c r="D1458" s="69" t="s">
        <v>1623</v>
      </c>
      <c r="E1458" s="69" t="s">
        <v>1681</v>
      </c>
      <c r="F1458" s="264" t="s">
        <v>1745</v>
      </c>
      <c r="G1458" s="264"/>
      <c r="H1458" s="71" t="s">
        <v>1649</v>
      </c>
      <c r="I1458" s="70" t="s">
        <v>1815</v>
      </c>
      <c r="J1458" s="70" t="s">
        <v>1958</v>
      </c>
      <c r="K1458" s="70" t="s">
        <v>1748</v>
      </c>
    </row>
    <row r="1459" spans="1:11" ht="22.5">
      <c r="A1459" s="72" t="s">
        <v>1981</v>
      </c>
      <c r="B1459" s="72"/>
      <c r="C1459" s="73" t="s">
        <v>504</v>
      </c>
      <c r="D1459" s="72" t="s">
        <v>1674</v>
      </c>
      <c r="E1459" s="72" t="s">
        <v>505</v>
      </c>
      <c r="F1459" s="257" t="s">
        <v>1935</v>
      </c>
      <c r="G1459" s="257"/>
      <c r="H1459" s="74" t="s">
        <v>1586</v>
      </c>
      <c r="I1459" s="73">
        <v>1</v>
      </c>
      <c r="J1459" s="73" t="s">
        <v>507</v>
      </c>
      <c r="K1459" s="73" t="s">
        <v>507</v>
      </c>
    </row>
    <row r="1460" spans="1:11" ht="22.5">
      <c r="A1460" s="72" t="s">
        <v>2002</v>
      </c>
      <c r="B1460" s="72"/>
      <c r="C1460" s="73" t="s">
        <v>2188</v>
      </c>
      <c r="D1460" s="72" t="s">
        <v>1674</v>
      </c>
      <c r="E1460" s="72" t="s">
        <v>2189</v>
      </c>
      <c r="F1460" s="257" t="s">
        <v>1670</v>
      </c>
      <c r="G1460" s="257"/>
      <c r="H1460" s="74" t="s">
        <v>1582</v>
      </c>
      <c r="I1460" s="73" t="s">
        <v>1030</v>
      </c>
      <c r="J1460" s="73" t="s">
        <v>2190</v>
      </c>
      <c r="K1460" s="75">
        <v>1.1100000000000001</v>
      </c>
    </row>
    <row r="1461" spans="1:11" ht="22.5">
      <c r="A1461" s="72" t="s">
        <v>2002</v>
      </c>
      <c r="B1461" s="72"/>
      <c r="C1461" s="73" t="s">
        <v>2184</v>
      </c>
      <c r="D1461" s="72" t="s">
        <v>1674</v>
      </c>
      <c r="E1461" s="72" t="s">
        <v>2185</v>
      </c>
      <c r="F1461" s="257" t="s">
        <v>1670</v>
      </c>
      <c r="G1461" s="257"/>
      <c r="H1461" s="74" t="s">
        <v>1582</v>
      </c>
      <c r="I1461" s="73" t="s">
        <v>1031</v>
      </c>
      <c r="J1461" s="73" t="s">
        <v>2187</v>
      </c>
      <c r="K1461" s="75">
        <v>10.15</v>
      </c>
    </row>
    <row r="1462" spans="1:11" ht="22.5">
      <c r="A1462" s="72" t="s">
        <v>2002</v>
      </c>
      <c r="B1462" s="72"/>
      <c r="C1462" s="73" t="s">
        <v>2799</v>
      </c>
      <c r="D1462" s="72" t="s">
        <v>1674</v>
      </c>
      <c r="E1462" s="72" t="s">
        <v>2800</v>
      </c>
      <c r="F1462" s="257" t="s">
        <v>1670</v>
      </c>
      <c r="G1462" s="257"/>
      <c r="H1462" s="74" t="s">
        <v>1644</v>
      </c>
      <c r="I1462" s="73" t="s">
        <v>788</v>
      </c>
      <c r="J1462" s="73" t="s">
        <v>2802</v>
      </c>
      <c r="K1462" s="75">
        <v>1.87</v>
      </c>
    </row>
    <row r="1463" spans="1:11">
      <c r="A1463" s="81"/>
      <c r="B1463" s="77"/>
      <c r="C1463" s="77"/>
      <c r="D1463" s="77"/>
      <c r="E1463" s="77"/>
      <c r="F1463" s="73" t="s">
        <v>1989</v>
      </c>
      <c r="G1463" s="73" t="s">
        <v>215</v>
      </c>
      <c r="H1463" s="73" t="s">
        <v>1991</v>
      </c>
      <c r="I1463" s="73" t="s">
        <v>1990</v>
      </c>
      <c r="J1463" s="73" t="s">
        <v>1992</v>
      </c>
      <c r="K1463" s="73" t="s">
        <v>215</v>
      </c>
    </row>
    <row r="1464" spans="1:11" ht="15.75" thickBot="1">
      <c r="A1464" s="81"/>
      <c r="B1464" s="77"/>
      <c r="C1464" s="77"/>
      <c r="D1464" s="77"/>
      <c r="E1464" s="77"/>
      <c r="F1464" s="73" t="s">
        <v>1993</v>
      </c>
      <c r="G1464" s="73" t="s">
        <v>1032</v>
      </c>
      <c r="H1464" s="265" t="s">
        <v>1995</v>
      </c>
      <c r="I1464" s="265"/>
      <c r="J1464" s="265" t="s">
        <v>1033</v>
      </c>
      <c r="K1464" s="265"/>
    </row>
    <row r="1465" spans="1:11" ht="15.75" thickTop="1">
      <c r="A1465" s="83"/>
      <c r="B1465" s="68"/>
      <c r="C1465" s="68"/>
      <c r="D1465" s="68"/>
      <c r="E1465" s="68"/>
      <c r="F1465" s="76"/>
      <c r="G1465" s="76"/>
      <c r="H1465" s="76"/>
      <c r="I1465" s="76"/>
      <c r="J1465" s="76"/>
      <c r="K1465" s="90"/>
    </row>
    <row r="1466" spans="1:11">
      <c r="A1466" s="69"/>
      <c r="B1466" s="69" t="s">
        <v>1845</v>
      </c>
      <c r="C1466" s="70" t="s">
        <v>1713</v>
      </c>
      <c r="D1466" s="69" t="s">
        <v>1623</v>
      </c>
      <c r="E1466" s="69" t="s">
        <v>1681</v>
      </c>
      <c r="F1466" s="264" t="s">
        <v>1745</v>
      </c>
      <c r="G1466" s="264"/>
      <c r="H1466" s="71" t="s">
        <v>1649</v>
      </c>
      <c r="I1466" s="70" t="s">
        <v>1815</v>
      </c>
      <c r="J1466" s="70" t="s">
        <v>1958</v>
      </c>
      <c r="K1466" s="70" t="s">
        <v>1748</v>
      </c>
    </row>
    <row r="1467" spans="1:11" ht="22.5">
      <c r="A1467" s="72" t="s">
        <v>1981</v>
      </c>
      <c r="B1467" s="72"/>
      <c r="C1467" s="73" t="s">
        <v>405</v>
      </c>
      <c r="D1467" s="72" t="s">
        <v>1674</v>
      </c>
      <c r="E1467" s="72" t="s">
        <v>406</v>
      </c>
      <c r="F1467" s="257" t="s">
        <v>1935</v>
      </c>
      <c r="G1467" s="257"/>
      <c r="H1467" s="74" t="s">
        <v>1586</v>
      </c>
      <c r="I1467" s="73">
        <v>1</v>
      </c>
      <c r="J1467" s="73" t="s">
        <v>407</v>
      </c>
      <c r="K1467" s="73" t="s">
        <v>407</v>
      </c>
    </row>
    <row r="1468" spans="1:11" ht="22.5">
      <c r="A1468" s="72" t="s">
        <v>2002</v>
      </c>
      <c r="B1468" s="72"/>
      <c r="C1468" s="73" t="s">
        <v>2188</v>
      </c>
      <c r="D1468" s="72" t="s">
        <v>1674</v>
      </c>
      <c r="E1468" s="72" t="s">
        <v>2189</v>
      </c>
      <c r="F1468" s="257" t="s">
        <v>1670</v>
      </c>
      <c r="G1468" s="257"/>
      <c r="H1468" s="74" t="s">
        <v>1582</v>
      </c>
      <c r="I1468" s="73" t="s">
        <v>1034</v>
      </c>
      <c r="J1468" s="73" t="s">
        <v>2190</v>
      </c>
      <c r="K1468" s="75">
        <v>0.71</v>
      </c>
    </row>
    <row r="1469" spans="1:11" ht="22.5">
      <c r="A1469" s="72" t="s">
        <v>2002</v>
      </c>
      <c r="B1469" s="72"/>
      <c r="C1469" s="73" t="s">
        <v>2184</v>
      </c>
      <c r="D1469" s="72" t="s">
        <v>1674</v>
      </c>
      <c r="E1469" s="72" t="s">
        <v>2185</v>
      </c>
      <c r="F1469" s="257" t="s">
        <v>1670</v>
      </c>
      <c r="G1469" s="257"/>
      <c r="H1469" s="74" t="s">
        <v>1582</v>
      </c>
      <c r="I1469" s="73" t="s">
        <v>1035</v>
      </c>
      <c r="J1469" s="73" t="s">
        <v>2187</v>
      </c>
      <c r="K1469" s="75">
        <v>6.47</v>
      </c>
    </row>
    <row r="1470" spans="1:11" ht="22.5">
      <c r="A1470" s="72" t="s">
        <v>2002</v>
      </c>
      <c r="B1470" s="72"/>
      <c r="C1470" s="73" t="s">
        <v>2799</v>
      </c>
      <c r="D1470" s="72" t="s">
        <v>1674</v>
      </c>
      <c r="E1470" s="72" t="s">
        <v>2800</v>
      </c>
      <c r="F1470" s="257" t="s">
        <v>1670</v>
      </c>
      <c r="G1470" s="257"/>
      <c r="H1470" s="74" t="s">
        <v>1644</v>
      </c>
      <c r="I1470" s="73" t="s">
        <v>1036</v>
      </c>
      <c r="J1470" s="73" t="s">
        <v>2802</v>
      </c>
      <c r="K1470" s="75">
        <v>1.1200000000000001</v>
      </c>
    </row>
    <row r="1471" spans="1:11">
      <c r="A1471" s="81"/>
      <c r="B1471" s="77"/>
      <c r="C1471" s="77"/>
      <c r="D1471" s="77"/>
      <c r="E1471" s="77"/>
      <c r="F1471" s="94" t="s">
        <v>1989</v>
      </c>
      <c r="G1471" s="94" t="s">
        <v>1037</v>
      </c>
      <c r="H1471" s="94" t="s">
        <v>1991</v>
      </c>
      <c r="I1471" s="94" t="s">
        <v>1990</v>
      </c>
      <c r="J1471" s="94" t="s">
        <v>1992</v>
      </c>
      <c r="K1471" s="94" t="s">
        <v>1037</v>
      </c>
    </row>
    <row r="1472" spans="1:11" ht="15.75" thickBot="1">
      <c r="A1472" s="81"/>
      <c r="B1472" s="77"/>
      <c r="C1472" s="77"/>
      <c r="D1472" s="77"/>
      <c r="E1472" s="77"/>
      <c r="F1472" s="73" t="s">
        <v>1993</v>
      </c>
      <c r="G1472" s="73" t="s">
        <v>2832</v>
      </c>
      <c r="H1472" s="265" t="s">
        <v>1995</v>
      </c>
      <c r="I1472" s="265"/>
      <c r="J1472" s="265" t="s">
        <v>1038</v>
      </c>
      <c r="K1472" s="265"/>
    </row>
    <row r="1473" spans="1:11" ht="15.75" thickTop="1">
      <c r="A1473" s="83"/>
      <c r="B1473" s="68"/>
      <c r="C1473" s="68"/>
      <c r="D1473" s="68"/>
      <c r="E1473" s="68"/>
      <c r="F1473" s="76"/>
      <c r="G1473" s="76"/>
      <c r="H1473" s="76"/>
      <c r="I1473" s="76"/>
      <c r="J1473" s="76"/>
      <c r="K1473" s="90"/>
    </row>
    <row r="1474" spans="1:11">
      <c r="A1474" s="69"/>
      <c r="B1474" s="69" t="s">
        <v>1845</v>
      </c>
      <c r="C1474" s="70" t="s">
        <v>1713</v>
      </c>
      <c r="D1474" s="69" t="s">
        <v>1623</v>
      </c>
      <c r="E1474" s="69" t="s">
        <v>1681</v>
      </c>
      <c r="F1474" s="264" t="s">
        <v>1745</v>
      </c>
      <c r="G1474" s="264"/>
      <c r="H1474" s="71" t="s">
        <v>1649</v>
      </c>
      <c r="I1474" s="70" t="s">
        <v>1815</v>
      </c>
      <c r="J1474" s="70" t="s">
        <v>1958</v>
      </c>
      <c r="K1474" s="70" t="s">
        <v>1748</v>
      </c>
    </row>
    <row r="1475" spans="1:11" ht="22.5">
      <c r="A1475" s="72" t="s">
        <v>1981</v>
      </c>
      <c r="B1475" s="72"/>
      <c r="C1475" s="73" t="s">
        <v>489</v>
      </c>
      <c r="D1475" s="72" t="s">
        <v>1674</v>
      </c>
      <c r="E1475" s="72" t="s">
        <v>490</v>
      </c>
      <c r="F1475" s="257" t="s">
        <v>1935</v>
      </c>
      <c r="G1475" s="257"/>
      <c r="H1475" s="74" t="s">
        <v>1735</v>
      </c>
      <c r="I1475" s="73">
        <v>1</v>
      </c>
      <c r="J1475" s="73" t="s">
        <v>491</v>
      </c>
      <c r="K1475" s="73" t="s">
        <v>491</v>
      </c>
    </row>
    <row r="1476" spans="1:11" ht="22.5">
      <c r="A1476" s="72" t="s">
        <v>2002</v>
      </c>
      <c r="B1476" s="72"/>
      <c r="C1476" s="73" t="s">
        <v>2188</v>
      </c>
      <c r="D1476" s="72" t="s">
        <v>1674</v>
      </c>
      <c r="E1476" s="72" t="s">
        <v>2189</v>
      </c>
      <c r="F1476" s="257" t="s">
        <v>1670</v>
      </c>
      <c r="G1476" s="257"/>
      <c r="H1476" s="74" t="s">
        <v>1582</v>
      </c>
      <c r="I1476" s="73" t="s">
        <v>1039</v>
      </c>
      <c r="J1476" s="73" t="s">
        <v>2190</v>
      </c>
      <c r="K1476" s="75">
        <v>0.28999999999999998</v>
      </c>
    </row>
    <row r="1477" spans="1:11" ht="22.5">
      <c r="A1477" s="72" t="s">
        <v>2002</v>
      </c>
      <c r="B1477" s="72"/>
      <c r="C1477" s="73" t="s">
        <v>2184</v>
      </c>
      <c r="D1477" s="72" t="s">
        <v>1674</v>
      </c>
      <c r="E1477" s="72" t="s">
        <v>2185</v>
      </c>
      <c r="F1477" s="257" t="s">
        <v>1670</v>
      </c>
      <c r="G1477" s="257"/>
      <c r="H1477" s="74" t="s">
        <v>1582</v>
      </c>
      <c r="I1477" s="73" t="s">
        <v>1040</v>
      </c>
      <c r="J1477" s="73" t="s">
        <v>2187</v>
      </c>
      <c r="K1477" s="75">
        <v>2.75</v>
      </c>
    </row>
    <row r="1478" spans="1:11" ht="22.5">
      <c r="A1478" s="72" t="s">
        <v>2002</v>
      </c>
      <c r="B1478" s="72"/>
      <c r="C1478" s="73" t="s">
        <v>2799</v>
      </c>
      <c r="D1478" s="72" t="s">
        <v>1674</v>
      </c>
      <c r="E1478" s="72" t="s">
        <v>2800</v>
      </c>
      <c r="F1478" s="257" t="s">
        <v>1670</v>
      </c>
      <c r="G1478" s="257"/>
      <c r="H1478" s="74" t="s">
        <v>1644</v>
      </c>
      <c r="I1478" s="73" t="s">
        <v>1041</v>
      </c>
      <c r="J1478" s="73" t="s">
        <v>2802</v>
      </c>
      <c r="K1478" s="75">
        <v>0.37</v>
      </c>
    </row>
    <row r="1479" spans="1:11">
      <c r="A1479" s="81"/>
      <c r="B1479" s="77"/>
      <c r="C1479" s="77"/>
      <c r="D1479" s="77"/>
      <c r="E1479" s="77"/>
      <c r="F1479" s="73" t="s">
        <v>1989</v>
      </c>
      <c r="G1479" s="73" t="s">
        <v>1042</v>
      </c>
      <c r="H1479" s="73" t="s">
        <v>1991</v>
      </c>
      <c r="I1479" s="73" t="s">
        <v>1990</v>
      </c>
      <c r="J1479" s="73" t="s">
        <v>1992</v>
      </c>
      <c r="K1479" s="73" t="s">
        <v>1042</v>
      </c>
    </row>
    <row r="1480" spans="1:11" ht="15.75" thickBot="1">
      <c r="A1480" s="81"/>
      <c r="B1480" s="77"/>
      <c r="C1480" s="77"/>
      <c r="D1480" s="77"/>
      <c r="E1480" s="77"/>
      <c r="F1480" s="73" t="s">
        <v>1993</v>
      </c>
      <c r="G1480" s="73" t="s">
        <v>2833</v>
      </c>
      <c r="H1480" s="265" t="s">
        <v>1995</v>
      </c>
      <c r="I1480" s="265"/>
      <c r="J1480" s="265" t="s">
        <v>1043</v>
      </c>
      <c r="K1480" s="265"/>
    </row>
    <row r="1481" spans="1:11" ht="15.75" thickTop="1">
      <c r="A1481" s="83"/>
      <c r="B1481" s="68"/>
      <c r="C1481" s="68"/>
      <c r="D1481" s="68"/>
      <c r="E1481" s="68"/>
      <c r="F1481" s="76"/>
      <c r="G1481" s="76"/>
      <c r="H1481" s="76"/>
      <c r="I1481" s="76"/>
      <c r="J1481" s="76"/>
      <c r="K1481" s="90"/>
    </row>
    <row r="1482" spans="1:11">
      <c r="A1482" s="69"/>
      <c r="B1482" s="69" t="s">
        <v>1845</v>
      </c>
      <c r="C1482" s="70" t="s">
        <v>1713</v>
      </c>
      <c r="D1482" s="69" t="s">
        <v>1623</v>
      </c>
      <c r="E1482" s="69" t="s">
        <v>1681</v>
      </c>
      <c r="F1482" s="264" t="s">
        <v>1745</v>
      </c>
      <c r="G1482" s="264"/>
      <c r="H1482" s="71" t="s">
        <v>1649</v>
      </c>
      <c r="I1482" s="70" t="s">
        <v>1815</v>
      </c>
      <c r="J1482" s="70" t="s">
        <v>1958</v>
      </c>
      <c r="K1482" s="70" t="s">
        <v>1748</v>
      </c>
    </row>
    <row r="1483" spans="1:11" ht="22.5">
      <c r="A1483" s="72" t="s">
        <v>1981</v>
      </c>
      <c r="B1483" s="72"/>
      <c r="C1483" s="73" t="s">
        <v>2059</v>
      </c>
      <c r="D1483" s="72" t="s">
        <v>1674</v>
      </c>
      <c r="E1483" s="72" t="s">
        <v>2060</v>
      </c>
      <c r="F1483" s="257" t="s">
        <v>2061</v>
      </c>
      <c r="G1483" s="257"/>
      <c r="H1483" s="74" t="s">
        <v>1644</v>
      </c>
      <c r="I1483" s="73">
        <v>1</v>
      </c>
      <c r="J1483" s="73" t="s">
        <v>2063</v>
      </c>
      <c r="K1483" s="73" t="s">
        <v>2063</v>
      </c>
    </row>
    <row r="1484" spans="1:11" ht="22.5">
      <c r="A1484" s="72" t="s">
        <v>2002</v>
      </c>
      <c r="B1484" s="72"/>
      <c r="C1484" s="73" t="s">
        <v>2053</v>
      </c>
      <c r="D1484" s="72" t="s">
        <v>1674</v>
      </c>
      <c r="E1484" s="72" t="s">
        <v>1727</v>
      </c>
      <c r="F1484" s="257" t="s">
        <v>1670</v>
      </c>
      <c r="G1484" s="257"/>
      <c r="H1484" s="74" t="s">
        <v>1582</v>
      </c>
      <c r="I1484" s="73" t="s">
        <v>576</v>
      </c>
      <c r="J1484" s="73" t="s">
        <v>2055</v>
      </c>
      <c r="K1484" s="75">
        <v>31.8</v>
      </c>
    </row>
    <row r="1485" spans="1:11" ht="22.5">
      <c r="A1485" s="72" t="s">
        <v>2002</v>
      </c>
      <c r="B1485" s="72"/>
      <c r="C1485" s="73" t="s">
        <v>902</v>
      </c>
      <c r="D1485" s="72" t="s">
        <v>1674</v>
      </c>
      <c r="E1485" s="72" t="s">
        <v>903</v>
      </c>
      <c r="F1485" s="257" t="s">
        <v>1670</v>
      </c>
      <c r="G1485" s="257"/>
      <c r="H1485" s="74" t="s">
        <v>1582</v>
      </c>
      <c r="I1485" s="73" t="s">
        <v>844</v>
      </c>
      <c r="J1485" s="73" t="s">
        <v>904</v>
      </c>
      <c r="K1485" s="75">
        <v>27.71</v>
      </c>
    </row>
    <row r="1486" spans="1:11" ht="33.75">
      <c r="A1486" s="72" t="s">
        <v>2002</v>
      </c>
      <c r="B1486" s="72"/>
      <c r="C1486" s="73" t="s">
        <v>905</v>
      </c>
      <c r="D1486" s="72" t="s">
        <v>1674</v>
      </c>
      <c r="E1486" s="72" t="s">
        <v>906</v>
      </c>
      <c r="F1486" s="257" t="s">
        <v>453</v>
      </c>
      <c r="G1486" s="257"/>
      <c r="H1486" s="74" t="s">
        <v>454</v>
      </c>
      <c r="I1486" s="73" t="s">
        <v>438</v>
      </c>
      <c r="J1486" s="73" t="s">
        <v>907</v>
      </c>
      <c r="K1486" s="75">
        <v>0.76</v>
      </c>
    </row>
    <row r="1487" spans="1:11" ht="33.75">
      <c r="A1487" s="72" t="s">
        <v>2002</v>
      </c>
      <c r="B1487" s="72"/>
      <c r="C1487" s="73" t="s">
        <v>908</v>
      </c>
      <c r="D1487" s="72" t="s">
        <v>1674</v>
      </c>
      <c r="E1487" s="72" t="s">
        <v>909</v>
      </c>
      <c r="F1487" s="257" t="s">
        <v>453</v>
      </c>
      <c r="G1487" s="257"/>
      <c r="H1487" s="74" t="s">
        <v>459</v>
      </c>
      <c r="I1487" s="73" t="s">
        <v>2399</v>
      </c>
      <c r="J1487" s="73" t="s">
        <v>176</v>
      </c>
      <c r="K1487" s="75">
        <v>0.15</v>
      </c>
    </row>
    <row r="1488" spans="1:11" ht="33.75">
      <c r="A1488" s="72" t="s">
        <v>1985</v>
      </c>
      <c r="B1488" s="72"/>
      <c r="C1488" s="73" t="s">
        <v>790</v>
      </c>
      <c r="D1488" s="72" t="s">
        <v>1674</v>
      </c>
      <c r="E1488" s="72" t="s">
        <v>791</v>
      </c>
      <c r="F1488" s="257" t="s">
        <v>1910</v>
      </c>
      <c r="G1488" s="257"/>
      <c r="H1488" s="74" t="s">
        <v>1644</v>
      </c>
      <c r="I1488" s="73" t="s">
        <v>1044</v>
      </c>
      <c r="J1488" s="73" t="s">
        <v>793</v>
      </c>
      <c r="K1488" s="75">
        <v>39.51</v>
      </c>
    </row>
    <row r="1489" spans="1:11" ht="33.75">
      <c r="A1489" s="72" t="s">
        <v>1985</v>
      </c>
      <c r="B1489" s="72"/>
      <c r="C1489" s="73" t="s">
        <v>794</v>
      </c>
      <c r="D1489" s="72" t="s">
        <v>1674</v>
      </c>
      <c r="E1489" s="72" t="s">
        <v>795</v>
      </c>
      <c r="F1489" s="257" t="s">
        <v>1910</v>
      </c>
      <c r="G1489" s="257"/>
      <c r="H1489" s="74" t="s">
        <v>2073</v>
      </c>
      <c r="I1489" s="73" t="s">
        <v>1045</v>
      </c>
      <c r="J1489" s="73" t="s">
        <v>2669</v>
      </c>
      <c r="K1489" s="75">
        <v>101.86</v>
      </c>
    </row>
    <row r="1490" spans="1:11" ht="33.75">
      <c r="A1490" s="72" t="s">
        <v>1985</v>
      </c>
      <c r="B1490" s="72"/>
      <c r="C1490" s="73" t="s">
        <v>532</v>
      </c>
      <c r="D1490" s="72" t="s">
        <v>1674</v>
      </c>
      <c r="E1490" s="72" t="s">
        <v>533</v>
      </c>
      <c r="F1490" s="257" t="s">
        <v>1910</v>
      </c>
      <c r="G1490" s="257"/>
      <c r="H1490" s="74" t="s">
        <v>1644</v>
      </c>
      <c r="I1490" s="73" t="s">
        <v>1046</v>
      </c>
      <c r="J1490" s="73" t="s">
        <v>534</v>
      </c>
      <c r="K1490" s="75">
        <v>31.7</v>
      </c>
    </row>
    <row r="1491" spans="1:11">
      <c r="A1491" s="81"/>
      <c r="B1491" s="77"/>
      <c r="C1491" s="77"/>
      <c r="D1491" s="77"/>
      <c r="E1491" s="77"/>
      <c r="F1491" s="73" t="s">
        <v>1989</v>
      </c>
      <c r="G1491" s="73" t="s">
        <v>1047</v>
      </c>
      <c r="H1491" s="73" t="s">
        <v>1991</v>
      </c>
      <c r="I1491" s="73" t="s">
        <v>1990</v>
      </c>
      <c r="J1491" s="73" t="s">
        <v>1992</v>
      </c>
      <c r="K1491" s="73" t="s">
        <v>1047</v>
      </c>
    </row>
    <row r="1492" spans="1:11" ht="15.75" thickBot="1">
      <c r="A1492" s="81"/>
      <c r="B1492" s="77"/>
      <c r="C1492" s="77"/>
      <c r="D1492" s="77"/>
      <c r="E1492" s="77"/>
      <c r="F1492" s="73" t="s">
        <v>1993</v>
      </c>
      <c r="G1492" s="73" t="s">
        <v>1048</v>
      </c>
      <c r="H1492" s="265" t="s">
        <v>1995</v>
      </c>
      <c r="I1492" s="265"/>
      <c r="J1492" s="265" t="s">
        <v>1049</v>
      </c>
      <c r="K1492" s="265"/>
    </row>
    <row r="1493" spans="1:11" ht="15.75" thickTop="1">
      <c r="A1493" s="83"/>
      <c r="B1493" s="68"/>
      <c r="C1493" s="68"/>
      <c r="D1493" s="68"/>
      <c r="E1493" s="68"/>
      <c r="F1493" s="76"/>
      <c r="G1493" s="76"/>
      <c r="H1493" s="76"/>
      <c r="I1493" s="76"/>
      <c r="J1493" s="76"/>
      <c r="K1493" s="90"/>
    </row>
    <row r="1494" spans="1:11">
      <c r="A1494" s="69"/>
      <c r="B1494" s="69" t="s">
        <v>1845</v>
      </c>
      <c r="C1494" s="70" t="s">
        <v>1713</v>
      </c>
      <c r="D1494" s="69" t="s">
        <v>1623</v>
      </c>
      <c r="E1494" s="69" t="s">
        <v>1681</v>
      </c>
      <c r="F1494" s="264" t="s">
        <v>1745</v>
      </c>
      <c r="G1494" s="264"/>
      <c r="H1494" s="71" t="s">
        <v>1649</v>
      </c>
      <c r="I1494" s="70" t="s">
        <v>1815</v>
      </c>
      <c r="J1494" s="70" t="s">
        <v>1958</v>
      </c>
      <c r="K1494" s="70" t="s">
        <v>1748</v>
      </c>
    </row>
    <row r="1495" spans="1:11" ht="22.5">
      <c r="A1495" s="72" t="s">
        <v>1981</v>
      </c>
      <c r="B1495" s="72"/>
      <c r="C1495" s="73" t="s">
        <v>1050</v>
      </c>
      <c r="D1495" s="72" t="s">
        <v>1674</v>
      </c>
      <c r="E1495" s="72" t="s">
        <v>1051</v>
      </c>
      <c r="F1495" s="257" t="s">
        <v>1935</v>
      </c>
      <c r="G1495" s="257"/>
      <c r="H1495" s="74" t="s">
        <v>1735</v>
      </c>
      <c r="I1495" s="73">
        <v>1</v>
      </c>
      <c r="J1495" s="73" t="s">
        <v>1052</v>
      </c>
      <c r="K1495" s="73" t="s">
        <v>1052</v>
      </c>
    </row>
    <row r="1496" spans="1:11" ht="22.5">
      <c r="A1496" s="72" t="s">
        <v>2002</v>
      </c>
      <c r="B1496" s="72"/>
      <c r="C1496" s="73" t="s">
        <v>2053</v>
      </c>
      <c r="D1496" s="72" t="s">
        <v>1674</v>
      </c>
      <c r="E1496" s="72" t="s">
        <v>1727</v>
      </c>
      <c r="F1496" s="257" t="s">
        <v>1670</v>
      </c>
      <c r="G1496" s="257"/>
      <c r="H1496" s="74" t="s">
        <v>1582</v>
      </c>
      <c r="I1496" s="73" t="s">
        <v>185</v>
      </c>
      <c r="J1496" s="73" t="s">
        <v>2055</v>
      </c>
      <c r="K1496" s="75">
        <v>1.94</v>
      </c>
    </row>
    <row r="1497" spans="1:11" ht="22.5">
      <c r="A1497" s="72" t="s">
        <v>2002</v>
      </c>
      <c r="B1497" s="72"/>
      <c r="C1497" s="73" t="s">
        <v>688</v>
      </c>
      <c r="D1497" s="72" t="s">
        <v>1674</v>
      </c>
      <c r="E1497" s="72" t="s">
        <v>689</v>
      </c>
      <c r="F1497" s="257" t="s">
        <v>1670</v>
      </c>
      <c r="G1497" s="257"/>
      <c r="H1497" s="74" t="s">
        <v>1582</v>
      </c>
      <c r="I1497" s="73" t="s">
        <v>2669</v>
      </c>
      <c r="J1497" s="73" t="s">
        <v>690</v>
      </c>
      <c r="K1497" s="75">
        <v>8.33</v>
      </c>
    </row>
    <row r="1498" spans="1:11" ht="33.75">
      <c r="A1498" s="72" t="s">
        <v>1985</v>
      </c>
      <c r="B1498" s="72"/>
      <c r="C1498" s="73" t="s">
        <v>1053</v>
      </c>
      <c r="D1498" s="72" t="s">
        <v>1674</v>
      </c>
      <c r="E1498" s="72" t="s">
        <v>1054</v>
      </c>
      <c r="F1498" s="257" t="s">
        <v>1910</v>
      </c>
      <c r="G1498" s="257"/>
      <c r="H1498" s="74" t="s">
        <v>1735</v>
      </c>
      <c r="I1498" s="73" t="s">
        <v>1988</v>
      </c>
      <c r="J1498" s="73" t="s">
        <v>1055</v>
      </c>
      <c r="K1498" s="75">
        <v>114.05</v>
      </c>
    </row>
    <row r="1499" spans="1:11" ht="33.75">
      <c r="A1499" s="72" t="s">
        <v>1985</v>
      </c>
      <c r="B1499" s="72"/>
      <c r="C1499" s="73" t="s">
        <v>693</v>
      </c>
      <c r="D1499" s="72" t="s">
        <v>1674</v>
      </c>
      <c r="E1499" s="72" t="s">
        <v>694</v>
      </c>
      <c r="F1499" s="257" t="s">
        <v>1910</v>
      </c>
      <c r="G1499" s="257"/>
      <c r="H1499" s="74" t="s">
        <v>2073</v>
      </c>
      <c r="I1499" s="73" t="s">
        <v>1056</v>
      </c>
      <c r="J1499" s="73" t="s">
        <v>695</v>
      </c>
      <c r="K1499" s="75">
        <v>9.58</v>
      </c>
    </row>
    <row r="1500" spans="1:11">
      <c r="A1500" s="81"/>
      <c r="B1500" s="77"/>
      <c r="C1500" s="77"/>
      <c r="D1500" s="77"/>
      <c r="E1500" s="77"/>
      <c r="F1500" s="73" t="s">
        <v>1989</v>
      </c>
      <c r="G1500" s="73" t="s">
        <v>1057</v>
      </c>
      <c r="H1500" s="73" t="s">
        <v>1991</v>
      </c>
      <c r="I1500" s="73" t="s">
        <v>1990</v>
      </c>
      <c r="J1500" s="73" t="s">
        <v>1992</v>
      </c>
      <c r="K1500" s="73" t="s">
        <v>1057</v>
      </c>
    </row>
    <row r="1501" spans="1:11" ht="15.75" thickBot="1">
      <c r="A1501" s="81"/>
      <c r="B1501" s="77"/>
      <c r="C1501" s="77"/>
      <c r="D1501" s="77"/>
      <c r="E1501" s="77"/>
      <c r="F1501" s="73" t="s">
        <v>1993</v>
      </c>
      <c r="G1501" s="73" t="s">
        <v>1058</v>
      </c>
      <c r="H1501" s="265" t="s">
        <v>1995</v>
      </c>
      <c r="I1501" s="265"/>
      <c r="J1501" s="265" t="s">
        <v>1059</v>
      </c>
      <c r="K1501" s="265"/>
    </row>
    <row r="1502" spans="1:11" ht="15.75" thickTop="1">
      <c r="A1502" s="83"/>
      <c r="B1502" s="68"/>
      <c r="C1502" s="68"/>
      <c r="D1502" s="68"/>
      <c r="E1502" s="68"/>
      <c r="F1502" s="76"/>
      <c r="G1502" s="76"/>
      <c r="H1502" s="76"/>
      <c r="I1502" s="76"/>
      <c r="J1502" s="76"/>
      <c r="K1502" s="90"/>
    </row>
    <row r="1503" spans="1:11">
      <c r="A1503" s="69"/>
      <c r="B1503" s="69" t="s">
        <v>1845</v>
      </c>
      <c r="C1503" s="70" t="s">
        <v>1713</v>
      </c>
      <c r="D1503" s="69" t="s">
        <v>1623</v>
      </c>
      <c r="E1503" s="69" t="s">
        <v>1681</v>
      </c>
      <c r="F1503" s="264" t="s">
        <v>1745</v>
      </c>
      <c r="G1503" s="264"/>
      <c r="H1503" s="71" t="s">
        <v>1649</v>
      </c>
      <c r="I1503" s="70" t="s">
        <v>1815</v>
      </c>
      <c r="J1503" s="70" t="s">
        <v>1958</v>
      </c>
      <c r="K1503" s="70" t="s">
        <v>1748</v>
      </c>
    </row>
    <row r="1504" spans="1:11" ht="33.75">
      <c r="A1504" s="72" t="s">
        <v>1981</v>
      </c>
      <c r="B1504" s="72"/>
      <c r="C1504" s="73" t="s">
        <v>435</v>
      </c>
      <c r="D1504" s="72" t="s">
        <v>1674</v>
      </c>
      <c r="E1504" s="72" t="s">
        <v>436</v>
      </c>
      <c r="F1504" s="257" t="s">
        <v>1935</v>
      </c>
      <c r="G1504" s="257"/>
      <c r="H1504" s="74" t="s">
        <v>1735</v>
      </c>
      <c r="I1504" s="73">
        <v>1</v>
      </c>
      <c r="J1504" s="73" t="s">
        <v>437</v>
      </c>
      <c r="K1504" s="73" t="s">
        <v>437</v>
      </c>
    </row>
    <row r="1505" spans="1:11" ht="22.5">
      <c r="A1505" s="72" t="s">
        <v>2002</v>
      </c>
      <c r="B1505" s="72"/>
      <c r="C1505" s="73" t="s">
        <v>1060</v>
      </c>
      <c r="D1505" s="72" t="s">
        <v>1674</v>
      </c>
      <c r="E1505" s="72" t="s">
        <v>1061</v>
      </c>
      <c r="F1505" s="257" t="s">
        <v>1935</v>
      </c>
      <c r="G1505" s="257"/>
      <c r="H1505" s="74" t="s">
        <v>1735</v>
      </c>
      <c r="I1505" s="73" t="s">
        <v>1988</v>
      </c>
      <c r="J1505" s="73" t="s">
        <v>1062</v>
      </c>
      <c r="K1505" s="75">
        <v>8.09</v>
      </c>
    </row>
    <row r="1506" spans="1:11" ht="22.5">
      <c r="A1506" s="72" t="s">
        <v>2002</v>
      </c>
      <c r="B1506" s="72"/>
      <c r="C1506" s="73" t="s">
        <v>1050</v>
      </c>
      <c r="D1506" s="72" t="s">
        <v>1674</v>
      </c>
      <c r="E1506" s="72" t="s">
        <v>1051</v>
      </c>
      <c r="F1506" s="257" t="s">
        <v>1935</v>
      </c>
      <c r="G1506" s="257"/>
      <c r="H1506" s="74" t="s">
        <v>1735</v>
      </c>
      <c r="I1506" s="73" t="s">
        <v>1988</v>
      </c>
      <c r="J1506" s="73" t="s">
        <v>1052</v>
      </c>
      <c r="K1506" s="75">
        <v>133.9</v>
      </c>
    </row>
    <row r="1507" spans="1:11" ht="22.5">
      <c r="A1507" s="72" t="s">
        <v>2002</v>
      </c>
      <c r="B1507" s="72"/>
      <c r="C1507" s="73" t="s">
        <v>1063</v>
      </c>
      <c r="D1507" s="72" t="s">
        <v>1674</v>
      </c>
      <c r="E1507" s="72" t="s">
        <v>1064</v>
      </c>
      <c r="F1507" s="257" t="s">
        <v>1935</v>
      </c>
      <c r="G1507" s="257"/>
      <c r="H1507" s="74" t="s">
        <v>1735</v>
      </c>
      <c r="I1507" s="73" t="s">
        <v>1988</v>
      </c>
      <c r="J1507" s="73" t="s">
        <v>1065</v>
      </c>
      <c r="K1507" s="75">
        <v>46.84</v>
      </c>
    </row>
    <row r="1508" spans="1:11">
      <c r="A1508" s="81"/>
      <c r="B1508" s="77"/>
      <c r="C1508" s="77"/>
      <c r="D1508" s="77"/>
      <c r="E1508" s="77"/>
      <c r="F1508" s="73" t="s">
        <v>1989</v>
      </c>
      <c r="G1508" s="73" t="s">
        <v>1066</v>
      </c>
      <c r="H1508" s="73" t="s">
        <v>1991</v>
      </c>
      <c r="I1508" s="73" t="s">
        <v>1990</v>
      </c>
      <c r="J1508" s="73" t="s">
        <v>1992</v>
      </c>
      <c r="K1508" s="73" t="s">
        <v>1066</v>
      </c>
    </row>
    <row r="1509" spans="1:11" ht="15.75" thickBot="1">
      <c r="A1509" s="81"/>
      <c r="B1509" s="77"/>
      <c r="C1509" s="77"/>
      <c r="D1509" s="77"/>
      <c r="E1509" s="77"/>
      <c r="F1509" s="73" t="s">
        <v>1993</v>
      </c>
      <c r="G1509" s="73" t="s">
        <v>1067</v>
      </c>
      <c r="H1509" s="265" t="s">
        <v>1995</v>
      </c>
      <c r="I1509" s="265"/>
      <c r="J1509" s="265" t="s">
        <v>1068</v>
      </c>
      <c r="K1509" s="265"/>
    </row>
    <row r="1510" spans="1:11" ht="15.75" thickTop="1">
      <c r="A1510" s="83"/>
      <c r="B1510" s="68"/>
      <c r="C1510" s="68"/>
      <c r="D1510" s="68"/>
      <c r="E1510" s="68"/>
      <c r="F1510" s="76"/>
      <c r="G1510" s="76"/>
      <c r="H1510" s="76"/>
      <c r="I1510" s="76"/>
      <c r="J1510" s="76"/>
      <c r="K1510" s="90"/>
    </row>
    <row r="1511" spans="1:11">
      <c r="A1511" s="69"/>
      <c r="B1511" s="69" t="s">
        <v>1845</v>
      </c>
      <c r="C1511" s="70" t="s">
        <v>1713</v>
      </c>
      <c r="D1511" s="69" t="s">
        <v>1623</v>
      </c>
      <c r="E1511" s="69" t="s">
        <v>1681</v>
      </c>
      <c r="F1511" s="264" t="s">
        <v>1745</v>
      </c>
      <c r="G1511" s="264"/>
      <c r="H1511" s="71" t="s">
        <v>1649</v>
      </c>
      <c r="I1511" s="70" t="s">
        <v>1815</v>
      </c>
      <c r="J1511" s="70" t="s">
        <v>1958</v>
      </c>
      <c r="K1511" s="70" t="s">
        <v>1748</v>
      </c>
    </row>
    <row r="1512" spans="1:11" ht="22.5">
      <c r="A1512" s="72" t="s">
        <v>1981</v>
      </c>
      <c r="B1512" s="72"/>
      <c r="C1512" s="73" t="s">
        <v>1069</v>
      </c>
      <c r="D1512" s="72" t="s">
        <v>1674</v>
      </c>
      <c r="E1512" s="72" t="s">
        <v>1070</v>
      </c>
      <c r="F1512" s="257" t="s">
        <v>1935</v>
      </c>
      <c r="G1512" s="257"/>
      <c r="H1512" s="74" t="s">
        <v>1735</v>
      </c>
      <c r="I1512" s="73">
        <v>1</v>
      </c>
      <c r="J1512" s="73" t="s">
        <v>1071</v>
      </c>
      <c r="K1512" s="73" t="s">
        <v>1071</v>
      </c>
    </row>
    <row r="1513" spans="1:11" ht="22.5">
      <c r="A1513" s="72" t="s">
        <v>2002</v>
      </c>
      <c r="B1513" s="72"/>
      <c r="C1513" s="73" t="s">
        <v>2053</v>
      </c>
      <c r="D1513" s="72" t="s">
        <v>1674</v>
      </c>
      <c r="E1513" s="72" t="s">
        <v>1727</v>
      </c>
      <c r="F1513" s="257" t="s">
        <v>1670</v>
      </c>
      <c r="G1513" s="257"/>
      <c r="H1513" s="74" t="s">
        <v>1582</v>
      </c>
      <c r="I1513" s="73" t="s">
        <v>1072</v>
      </c>
      <c r="J1513" s="73" t="s">
        <v>2055</v>
      </c>
      <c r="K1513" s="75">
        <v>3.5</v>
      </c>
    </row>
    <row r="1514" spans="1:11" ht="22.5">
      <c r="A1514" s="72" t="s">
        <v>2002</v>
      </c>
      <c r="B1514" s="72"/>
      <c r="C1514" s="73" t="s">
        <v>688</v>
      </c>
      <c r="D1514" s="72" t="s">
        <v>1674</v>
      </c>
      <c r="E1514" s="72" t="s">
        <v>689</v>
      </c>
      <c r="F1514" s="257" t="s">
        <v>1670</v>
      </c>
      <c r="G1514" s="257"/>
      <c r="H1514" s="74" t="s">
        <v>1582</v>
      </c>
      <c r="I1514" s="73" t="s">
        <v>1073</v>
      </c>
      <c r="J1514" s="73" t="s">
        <v>690</v>
      </c>
      <c r="K1514" s="75">
        <v>14.75</v>
      </c>
    </row>
    <row r="1515" spans="1:11" ht="33.75">
      <c r="A1515" s="72" t="s">
        <v>1985</v>
      </c>
      <c r="B1515" s="72"/>
      <c r="C1515" s="73" t="s">
        <v>1074</v>
      </c>
      <c r="D1515" s="72" t="s">
        <v>1674</v>
      </c>
      <c r="E1515" s="72" t="s">
        <v>1075</v>
      </c>
      <c r="F1515" s="257" t="s">
        <v>1910</v>
      </c>
      <c r="G1515" s="257"/>
      <c r="H1515" s="74" t="s">
        <v>1735</v>
      </c>
      <c r="I1515" s="73" t="s">
        <v>1988</v>
      </c>
      <c r="J1515" s="73" t="s">
        <v>1076</v>
      </c>
      <c r="K1515" s="75">
        <v>79.92</v>
      </c>
    </row>
    <row r="1516" spans="1:11" ht="33.75">
      <c r="A1516" s="72" t="s">
        <v>1985</v>
      </c>
      <c r="B1516" s="72"/>
      <c r="C1516" s="73" t="s">
        <v>693</v>
      </c>
      <c r="D1516" s="72" t="s">
        <v>1674</v>
      </c>
      <c r="E1516" s="72" t="s">
        <v>694</v>
      </c>
      <c r="F1516" s="257" t="s">
        <v>1910</v>
      </c>
      <c r="G1516" s="257"/>
      <c r="H1516" s="74" t="s">
        <v>2073</v>
      </c>
      <c r="I1516" s="73" t="s">
        <v>1077</v>
      </c>
      <c r="J1516" s="73" t="s">
        <v>695</v>
      </c>
      <c r="K1516" s="75">
        <v>16.989999999999998</v>
      </c>
    </row>
    <row r="1517" spans="1:11">
      <c r="A1517" s="81"/>
      <c r="B1517" s="77"/>
      <c r="C1517" s="77"/>
      <c r="D1517" s="77"/>
      <c r="E1517" s="77"/>
      <c r="F1517" s="73" t="s">
        <v>1989</v>
      </c>
      <c r="G1517" s="73" t="s">
        <v>1078</v>
      </c>
      <c r="H1517" s="73" t="s">
        <v>1991</v>
      </c>
      <c r="I1517" s="73" t="s">
        <v>1990</v>
      </c>
      <c r="J1517" s="73" t="s">
        <v>1992</v>
      </c>
      <c r="K1517" s="73" t="s">
        <v>1078</v>
      </c>
    </row>
    <row r="1518" spans="1:11" ht="15.75" thickBot="1">
      <c r="A1518" s="81"/>
      <c r="B1518" s="77"/>
      <c r="C1518" s="77"/>
      <c r="D1518" s="77"/>
      <c r="E1518" s="77"/>
      <c r="F1518" s="73" t="s">
        <v>1993</v>
      </c>
      <c r="G1518" s="73" t="s">
        <v>1079</v>
      </c>
      <c r="H1518" s="265" t="s">
        <v>1995</v>
      </c>
      <c r="I1518" s="265"/>
      <c r="J1518" s="265" t="s">
        <v>1080</v>
      </c>
      <c r="K1518" s="265"/>
    </row>
    <row r="1519" spans="1:11" ht="15.75" thickTop="1">
      <c r="A1519" s="83"/>
      <c r="B1519" s="68"/>
      <c r="C1519" s="68"/>
      <c r="D1519" s="68"/>
      <c r="E1519" s="68"/>
      <c r="F1519" s="76"/>
      <c r="G1519" s="76"/>
      <c r="H1519" s="76"/>
      <c r="I1519" s="76"/>
      <c r="J1519" s="76"/>
      <c r="K1519" s="90"/>
    </row>
    <row r="1520" spans="1:11">
      <c r="A1520" s="69"/>
      <c r="B1520" s="69" t="s">
        <v>1845</v>
      </c>
      <c r="C1520" s="70" t="s">
        <v>1713</v>
      </c>
      <c r="D1520" s="69" t="s">
        <v>1623</v>
      </c>
      <c r="E1520" s="69" t="s">
        <v>1681</v>
      </c>
      <c r="F1520" s="264" t="s">
        <v>1745</v>
      </c>
      <c r="G1520" s="264"/>
      <c r="H1520" s="71" t="s">
        <v>1649</v>
      </c>
      <c r="I1520" s="70" t="s">
        <v>1815</v>
      </c>
      <c r="J1520" s="70" t="s">
        <v>1958</v>
      </c>
      <c r="K1520" s="70" t="s">
        <v>1748</v>
      </c>
    </row>
    <row r="1521" spans="1:11" ht="33.75">
      <c r="A1521" s="72" t="s">
        <v>1981</v>
      </c>
      <c r="B1521" s="72"/>
      <c r="C1521" s="73" t="s">
        <v>415</v>
      </c>
      <c r="D1521" s="72" t="s">
        <v>1674</v>
      </c>
      <c r="E1521" s="72" t="s">
        <v>416</v>
      </c>
      <c r="F1521" s="257" t="s">
        <v>1935</v>
      </c>
      <c r="G1521" s="257"/>
      <c r="H1521" s="74" t="s">
        <v>1735</v>
      </c>
      <c r="I1521" s="73">
        <v>1</v>
      </c>
      <c r="J1521" s="73" t="s">
        <v>417</v>
      </c>
      <c r="K1521" s="73" t="s">
        <v>417</v>
      </c>
    </row>
    <row r="1522" spans="1:11" ht="22.5">
      <c r="A1522" s="72" t="s">
        <v>2002</v>
      </c>
      <c r="B1522" s="72"/>
      <c r="C1522" s="73" t="s">
        <v>1081</v>
      </c>
      <c r="D1522" s="72" t="s">
        <v>1674</v>
      </c>
      <c r="E1522" s="72" t="s">
        <v>1082</v>
      </c>
      <c r="F1522" s="257" t="s">
        <v>1935</v>
      </c>
      <c r="G1522" s="257"/>
      <c r="H1522" s="74" t="s">
        <v>1735</v>
      </c>
      <c r="I1522" s="73" t="s">
        <v>1988</v>
      </c>
      <c r="J1522" s="73" t="s">
        <v>1083</v>
      </c>
      <c r="K1522" s="75">
        <v>21.36</v>
      </c>
    </row>
    <row r="1523" spans="1:11" ht="22.5">
      <c r="A1523" s="72" t="s">
        <v>2002</v>
      </c>
      <c r="B1523" s="72"/>
      <c r="C1523" s="73" t="s">
        <v>1084</v>
      </c>
      <c r="D1523" s="72" t="s">
        <v>1674</v>
      </c>
      <c r="E1523" s="72" t="s">
        <v>1085</v>
      </c>
      <c r="F1523" s="257" t="s">
        <v>1935</v>
      </c>
      <c r="G1523" s="257"/>
      <c r="H1523" s="74" t="s">
        <v>1735</v>
      </c>
      <c r="I1523" s="73" t="s">
        <v>1988</v>
      </c>
      <c r="J1523" s="73" t="s">
        <v>1086</v>
      </c>
      <c r="K1523" s="75">
        <v>132.52000000000001</v>
      </c>
    </row>
    <row r="1524" spans="1:11" ht="22.5">
      <c r="A1524" s="72" t="s">
        <v>2002</v>
      </c>
      <c r="B1524" s="72"/>
      <c r="C1524" s="73" t="s">
        <v>1069</v>
      </c>
      <c r="D1524" s="72" t="s">
        <v>1674</v>
      </c>
      <c r="E1524" s="72" t="s">
        <v>1070</v>
      </c>
      <c r="F1524" s="257" t="s">
        <v>1935</v>
      </c>
      <c r="G1524" s="257"/>
      <c r="H1524" s="74" t="s">
        <v>1735</v>
      </c>
      <c r="I1524" s="73" t="s">
        <v>1988</v>
      </c>
      <c r="J1524" s="73" t="s">
        <v>1071</v>
      </c>
      <c r="K1524" s="75">
        <v>115.16</v>
      </c>
    </row>
    <row r="1525" spans="1:11">
      <c r="A1525" s="81"/>
      <c r="B1525" s="77"/>
      <c r="C1525" s="77"/>
      <c r="D1525" s="77"/>
      <c r="E1525" s="77"/>
      <c r="F1525" s="73" t="s">
        <v>1989</v>
      </c>
      <c r="G1525" s="73" t="s">
        <v>1087</v>
      </c>
      <c r="H1525" s="73" t="s">
        <v>1991</v>
      </c>
      <c r="I1525" s="73" t="s">
        <v>1990</v>
      </c>
      <c r="J1525" s="73" t="s">
        <v>1992</v>
      </c>
      <c r="K1525" s="73" t="s">
        <v>1087</v>
      </c>
    </row>
    <row r="1526" spans="1:11" ht="15.75" thickBot="1">
      <c r="A1526" s="81"/>
      <c r="B1526" s="77"/>
      <c r="C1526" s="77"/>
      <c r="D1526" s="77"/>
      <c r="E1526" s="77"/>
      <c r="F1526" s="73" t="s">
        <v>1993</v>
      </c>
      <c r="G1526" s="73" t="s">
        <v>1088</v>
      </c>
      <c r="H1526" s="265" t="s">
        <v>1995</v>
      </c>
      <c r="I1526" s="265"/>
      <c r="J1526" s="265" t="s">
        <v>1089</v>
      </c>
      <c r="K1526" s="265"/>
    </row>
    <row r="1527" spans="1:11" ht="15.75" thickTop="1">
      <c r="A1527" s="83"/>
      <c r="B1527" s="68"/>
      <c r="C1527" s="68"/>
      <c r="D1527" s="68"/>
      <c r="E1527" s="68"/>
      <c r="F1527" s="76"/>
      <c r="G1527" s="76"/>
      <c r="H1527" s="76"/>
      <c r="I1527" s="76"/>
      <c r="J1527" s="76"/>
      <c r="K1527" s="90"/>
    </row>
    <row r="1528" spans="1:11">
      <c r="A1528" s="69"/>
      <c r="B1528" s="69" t="s">
        <v>1845</v>
      </c>
      <c r="C1528" s="70" t="s">
        <v>1713</v>
      </c>
      <c r="D1528" s="69" t="s">
        <v>1623</v>
      </c>
      <c r="E1528" s="69" t="s">
        <v>1681</v>
      </c>
      <c r="F1528" s="264" t="s">
        <v>1745</v>
      </c>
      <c r="G1528" s="264"/>
      <c r="H1528" s="71" t="s">
        <v>1649</v>
      </c>
      <c r="I1528" s="70" t="s">
        <v>1815</v>
      </c>
      <c r="J1528" s="70" t="s">
        <v>1958</v>
      </c>
      <c r="K1528" s="70" t="s">
        <v>1748</v>
      </c>
    </row>
    <row r="1529" spans="1:11" ht="33.75">
      <c r="A1529" s="72" t="s">
        <v>1981</v>
      </c>
      <c r="B1529" s="72"/>
      <c r="C1529" s="73" t="s">
        <v>988</v>
      </c>
      <c r="D1529" s="72" t="s">
        <v>1674</v>
      </c>
      <c r="E1529" s="72" t="s">
        <v>989</v>
      </c>
      <c r="F1529" s="257" t="s">
        <v>1935</v>
      </c>
      <c r="G1529" s="257"/>
      <c r="H1529" s="74" t="s">
        <v>1735</v>
      </c>
      <c r="I1529" s="73">
        <v>1</v>
      </c>
      <c r="J1529" s="73" t="s">
        <v>990</v>
      </c>
      <c r="K1529" s="73" t="s">
        <v>990</v>
      </c>
    </row>
    <row r="1530" spans="1:11" ht="22.5">
      <c r="A1530" s="72" t="s">
        <v>2002</v>
      </c>
      <c r="B1530" s="72"/>
      <c r="C1530" s="73" t="s">
        <v>1060</v>
      </c>
      <c r="D1530" s="72" t="s">
        <v>1674</v>
      </c>
      <c r="E1530" s="72" t="s">
        <v>1061</v>
      </c>
      <c r="F1530" s="257" t="s">
        <v>1935</v>
      </c>
      <c r="G1530" s="257"/>
      <c r="H1530" s="74" t="s">
        <v>1735</v>
      </c>
      <c r="I1530" s="73" t="s">
        <v>1988</v>
      </c>
      <c r="J1530" s="73" t="s">
        <v>1062</v>
      </c>
      <c r="K1530" s="75">
        <v>8.09</v>
      </c>
    </row>
    <row r="1531" spans="1:11" ht="22.5">
      <c r="A1531" s="72" t="s">
        <v>2002</v>
      </c>
      <c r="B1531" s="72"/>
      <c r="C1531" s="73" t="s">
        <v>1081</v>
      </c>
      <c r="D1531" s="72" t="s">
        <v>1674</v>
      </c>
      <c r="E1531" s="72" t="s">
        <v>1082</v>
      </c>
      <c r="F1531" s="257" t="s">
        <v>1935</v>
      </c>
      <c r="G1531" s="257"/>
      <c r="H1531" s="74" t="s">
        <v>1735</v>
      </c>
      <c r="I1531" s="73" t="s">
        <v>1988</v>
      </c>
      <c r="J1531" s="73" t="s">
        <v>1083</v>
      </c>
      <c r="K1531" s="75">
        <v>21.36</v>
      </c>
    </row>
    <row r="1532" spans="1:11" ht="22.5">
      <c r="A1532" s="72" t="s">
        <v>2002</v>
      </c>
      <c r="B1532" s="72"/>
      <c r="C1532" s="73" t="s">
        <v>1069</v>
      </c>
      <c r="D1532" s="72" t="s">
        <v>1674</v>
      </c>
      <c r="E1532" s="72" t="s">
        <v>1070</v>
      </c>
      <c r="F1532" s="257" t="s">
        <v>1935</v>
      </c>
      <c r="G1532" s="257"/>
      <c r="H1532" s="74" t="s">
        <v>1735</v>
      </c>
      <c r="I1532" s="73" t="s">
        <v>1988</v>
      </c>
      <c r="J1532" s="73" t="s">
        <v>1071</v>
      </c>
      <c r="K1532" s="75">
        <v>115.16</v>
      </c>
    </row>
    <row r="1533" spans="1:11">
      <c r="A1533" s="81"/>
      <c r="B1533" s="77"/>
      <c r="C1533" s="77"/>
      <c r="D1533" s="77"/>
      <c r="E1533" s="77"/>
      <c r="F1533" s="73" t="s">
        <v>1989</v>
      </c>
      <c r="G1533" s="73" t="s">
        <v>1090</v>
      </c>
      <c r="H1533" s="73" t="s">
        <v>1991</v>
      </c>
      <c r="I1533" s="73" t="s">
        <v>1990</v>
      </c>
      <c r="J1533" s="73" t="s">
        <v>1992</v>
      </c>
      <c r="K1533" s="73" t="s">
        <v>1090</v>
      </c>
    </row>
    <row r="1534" spans="1:11" ht="15.75" thickBot="1">
      <c r="A1534" s="81"/>
      <c r="B1534" s="77"/>
      <c r="C1534" s="77"/>
      <c r="D1534" s="77"/>
      <c r="E1534" s="77"/>
      <c r="F1534" s="73" t="s">
        <v>1993</v>
      </c>
      <c r="G1534" s="73" t="s">
        <v>1091</v>
      </c>
      <c r="H1534" s="265" t="s">
        <v>1995</v>
      </c>
      <c r="I1534" s="265"/>
      <c r="J1534" s="265" t="s">
        <v>1092</v>
      </c>
      <c r="K1534" s="265"/>
    </row>
    <row r="1535" spans="1:11" ht="15.75" thickTop="1">
      <c r="A1535" s="83"/>
      <c r="B1535" s="68"/>
      <c r="C1535" s="68"/>
      <c r="D1535" s="68"/>
      <c r="E1535" s="68"/>
      <c r="F1535" s="76"/>
      <c r="G1535" s="76"/>
      <c r="H1535" s="76"/>
      <c r="I1535" s="76"/>
      <c r="J1535" s="76"/>
      <c r="K1535" s="90"/>
    </row>
    <row r="1536" spans="1:11">
      <c r="A1536" s="69"/>
      <c r="B1536" s="69" t="s">
        <v>1845</v>
      </c>
      <c r="C1536" s="70" t="s">
        <v>1713</v>
      </c>
      <c r="D1536" s="69" t="s">
        <v>1623</v>
      </c>
      <c r="E1536" s="69" t="s">
        <v>1681</v>
      </c>
      <c r="F1536" s="264" t="s">
        <v>1745</v>
      </c>
      <c r="G1536" s="264"/>
      <c r="H1536" s="71" t="s">
        <v>1649</v>
      </c>
      <c r="I1536" s="70" t="s">
        <v>1815</v>
      </c>
      <c r="J1536" s="70" t="s">
        <v>1958</v>
      </c>
      <c r="K1536" s="70" t="s">
        <v>1748</v>
      </c>
    </row>
    <row r="1537" spans="1:11" ht="22.5">
      <c r="A1537" s="72" t="s">
        <v>1981</v>
      </c>
      <c r="B1537" s="72"/>
      <c r="C1537" s="73" t="s">
        <v>824</v>
      </c>
      <c r="D1537" s="72" t="s">
        <v>1674</v>
      </c>
      <c r="E1537" s="72" t="s">
        <v>825</v>
      </c>
      <c r="F1537" s="257" t="s">
        <v>1670</v>
      </c>
      <c r="G1537" s="257"/>
      <c r="H1537" s="74" t="s">
        <v>1582</v>
      </c>
      <c r="I1537" s="73">
        <v>1</v>
      </c>
      <c r="J1537" s="73" t="s">
        <v>2074</v>
      </c>
      <c r="K1537" s="73" t="s">
        <v>2074</v>
      </c>
    </row>
    <row r="1538" spans="1:11" ht="33.75">
      <c r="A1538" s="72" t="s">
        <v>1985</v>
      </c>
      <c r="B1538" s="72"/>
      <c r="C1538" s="73" t="s">
        <v>826</v>
      </c>
      <c r="D1538" s="72" t="s">
        <v>1674</v>
      </c>
      <c r="E1538" s="72" t="s">
        <v>827</v>
      </c>
      <c r="F1538" s="257" t="s">
        <v>2012</v>
      </c>
      <c r="G1538" s="257"/>
      <c r="H1538" s="74" t="s">
        <v>1582</v>
      </c>
      <c r="I1538" s="73" t="s">
        <v>1093</v>
      </c>
      <c r="J1538" s="73" t="s">
        <v>828</v>
      </c>
      <c r="K1538" s="75">
        <v>0.11</v>
      </c>
    </row>
    <row r="1539" spans="1:11">
      <c r="A1539" s="81"/>
      <c r="B1539" s="77"/>
      <c r="C1539" s="77"/>
      <c r="D1539" s="77"/>
      <c r="E1539" s="77"/>
      <c r="F1539" s="73" t="s">
        <v>1989</v>
      </c>
      <c r="G1539" s="73" t="s">
        <v>2074</v>
      </c>
      <c r="H1539" s="73" t="s">
        <v>1991</v>
      </c>
      <c r="I1539" s="73" t="s">
        <v>1990</v>
      </c>
      <c r="J1539" s="73" t="s">
        <v>1992</v>
      </c>
      <c r="K1539" s="73" t="s">
        <v>2074</v>
      </c>
    </row>
    <row r="1540" spans="1:11" ht="15.75" thickBot="1">
      <c r="A1540" s="81"/>
      <c r="B1540" s="77"/>
      <c r="C1540" s="77"/>
      <c r="D1540" s="77"/>
      <c r="E1540" s="77"/>
      <c r="F1540" s="73" t="s">
        <v>1993</v>
      </c>
      <c r="G1540" s="73" t="s">
        <v>2414</v>
      </c>
      <c r="H1540" s="265" t="s">
        <v>1995</v>
      </c>
      <c r="I1540" s="265"/>
      <c r="J1540" s="265" t="s">
        <v>2402</v>
      </c>
      <c r="K1540" s="265"/>
    </row>
    <row r="1541" spans="1:11" ht="15.75" thickTop="1">
      <c r="A1541" s="83"/>
      <c r="B1541" s="68"/>
      <c r="C1541" s="68"/>
      <c r="D1541" s="68"/>
      <c r="E1541" s="68"/>
      <c r="F1541" s="76"/>
      <c r="G1541" s="76"/>
      <c r="H1541" s="76"/>
      <c r="I1541" s="76"/>
      <c r="J1541" s="76"/>
      <c r="K1541" s="90"/>
    </row>
    <row r="1542" spans="1:11">
      <c r="A1542" s="69"/>
      <c r="B1542" s="69" t="s">
        <v>1845</v>
      </c>
      <c r="C1542" s="70" t="s">
        <v>1713</v>
      </c>
      <c r="D1542" s="69" t="s">
        <v>1623</v>
      </c>
      <c r="E1542" s="69" t="s">
        <v>1681</v>
      </c>
      <c r="F1542" s="264" t="s">
        <v>1745</v>
      </c>
      <c r="G1542" s="264"/>
      <c r="H1542" s="71" t="s">
        <v>1649</v>
      </c>
      <c r="I1542" s="70" t="s">
        <v>1815</v>
      </c>
      <c r="J1542" s="70" t="s">
        <v>1958</v>
      </c>
      <c r="K1542" s="70" t="s">
        <v>1748</v>
      </c>
    </row>
    <row r="1543" spans="1:11" ht="22.5">
      <c r="A1543" s="72" t="s">
        <v>1981</v>
      </c>
      <c r="B1543" s="72"/>
      <c r="C1543" s="73" t="s">
        <v>938</v>
      </c>
      <c r="D1543" s="72" t="s">
        <v>1674</v>
      </c>
      <c r="E1543" s="72" t="s">
        <v>939</v>
      </c>
      <c r="F1543" s="257" t="s">
        <v>1670</v>
      </c>
      <c r="G1543" s="257"/>
      <c r="H1543" s="74" t="s">
        <v>1582</v>
      </c>
      <c r="I1543" s="73">
        <v>1</v>
      </c>
      <c r="J1543" s="73" t="s">
        <v>2218</v>
      </c>
      <c r="K1543" s="73" t="s">
        <v>2218</v>
      </c>
    </row>
    <row r="1544" spans="1:11" ht="33.75">
      <c r="A1544" s="72" t="s">
        <v>1985</v>
      </c>
      <c r="B1544" s="72"/>
      <c r="C1544" s="73" t="s">
        <v>940</v>
      </c>
      <c r="D1544" s="72" t="s">
        <v>1674</v>
      </c>
      <c r="E1544" s="72" t="s">
        <v>941</v>
      </c>
      <c r="F1544" s="257" t="s">
        <v>2012</v>
      </c>
      <c r="G1544" s="257"/>
      <c r="H1544" s="74" t="s">
        <v>1582</v>
      </c>
      <c r="I1544" s="73" t="s">
        <v>1094</v>
      </c>
      <c r="J1544" s="73" t="s">
        <v>2711</v>
      </c>
      <c r="K1544" s="75">
        <v>0.25</v>
      </c>
    </row>
    <row r="1545" spans="1:11">
      <c r="A1545" s="81"/>
      <c r="B1545" s="77"/>
      <c r="C1545" s="77"/>
      <c r="D1545" s="77"/>
      <c r="E1545" s="77"/>
      <c r="F1545" s="94" t="s">
        <v>1989</v>
      </c>
      <c r="G1545" s="94" t="s">
        <v>2218</v>
      </c>
      <c r="H1545" s="94" t="s">
        <v>1991</v>
      </c>
      <c r="I1545" s="94" t="s">
        <v>1990</v>
      </c>
      <c r="J1545" s="94" t="s">
        <v>1992</v>
      </c>
      <c r="K1545" s="94" t="s">
        <v>2218</v>
      </c>
    </row>
    <row r="1546" spans="1:11" ht="15.75" thickBot="1">
      <c r="A1546" s="81"/>
      <c r="B1546" s="77"/>
      <c r="C1546" s="77"/>
      <c r="D1546" s="77"/>
      <c r="E1546" s="77"/>
      <c r="F1546" s="73" t="s">
        <v>1993</v>
      </c>
      <c r="G1546" s="73" t="s">
        <v>1095</v>
      </c>
      <c r="H1546" s="265" t="s">
        <v>1995</v>
      </c>
      <c r="I1546" s="265"/>
      <c r="J1546" s="265" t="s">
        <v>1096</v>
      </c>
      <c r="K1546" s="265"/>
    </row>
    <row r="1547" spans="1:11" ht="15.75" thickTop="1">
      <c r="A1547" s="83"/>
      <c r="B1547" s="68"/>
      <c r="C1547" s="68"/>
      <c r="D1547" s="68"/>
      <c r="E1547" s="68"/>
      <c r="F1547" s="76"/>
      <c r="G1547" s="76"/>
      <c r="H1547" s="76"/>
      <c r="I1547" s="76"/>
      <c r="J1547" s="76"/>
      <c r="K1547" s="90"/>
    </row>
    <row r="1548" spans="1:11">
      <c r="A1548" s="69"/>
      <c r="B1548" s="69" t="s">
        <v>1845</v>
      </c>
      <c r="C1548" s="70" t="s">
        <v>1713</v>
      </c>
      <c r="D1548" s="69" t="s">
        <v>1623</v>
      </c>
      <c r="E1548" s="69" t="s">
        <v>1681</v>
      </c>
      <c r="F1548" s="264" t="s">
        <v>1745</v>
      </c>
      <c r="G1548" s="264"/>
      <c r="H1548" s="71" t="s">
        <v>1649</v>
      </c>
      <c r="I1548" s="70" t="s">
        <v>1815</v>
      </c>
      <c r="J1548" s="70" t="s">
        <v>1958</v>
      </c>
      <c r="K1548" s="70" t="s">
        <v>1748</v>
      </c>
    </row>
    <row r="1549" spans="1:11" ht="22.5">
      <c r="A1549" s="72" t="s">
        <v>1981</v>
      </c>
      <c r="B1549" s="72"/>
      <c r="C1549" s="73" t="s">
        <v>945</v>
      </c>
      <c r="D1549" s="72" t="s">
        <v>1674</v>
      </c>
      <c r="E1549" s="72" t="s">
        <v>946</v>
      </c>
      <c r="F1549" s="257" t="s">
        <v>1670</v>
      </c>
      <c r="G1549" s="257"/>
      <c r="H1549" s="74" t="s">
        <v>1582</v>
      </c>
      <c r="I1549" s="73">
        <v>1</v>
      </c>
      <c r="J1549" s="73" t="s">
        <v>2262</v>
      </c>
      <c r="K1549" s="73" t="s">
        <v>2262</v>
      </c>
    </row>
    <row r="1550" spans="1:11" ht="33.75">
      <c r="A1550" s="72" t="s">
        <v>1985</v>
      </c>
      <c r="B1550" s="72"/>
      <c r="C1550" s="73" t="s">
        <v>947</v>
      </c>
      <c r="D1550" s="72" t="s">
        <v>1674</v>
      </c>
      <c r="E1550" s="72" t="s">
        <v>948</v>
      </c>
      <c r="F1550" s="257" t="s">
        <v>2012</v>
      </c>
      <c r="G1550" s="257"/>
      <c r="H1550" s="74" t="s">
        <v>1582</v>
      </c>
      <c r="I1550" s="73" t="s">
        <v>1097</v>
      </c>
      <c r="J1550" s="73" t="s">
        <v>949</v>
      </c>
      <c r="K1550" s="75">
        <v>0.12</v>
      </c>
    </row>
    <row r="1551" spans="1:11">
      <c r="A1551" s="81"/>
      <c r="B1551" s="77"/>
      <c r="C1551" s="77"/>
      <c r="D1551" s="77"/>
      <c r="E1551" s="77"/>
      <c r="F1551" s="73" t="s">
        <v>1989</v>
      </c>
      <c r="G1551" s="73" t="s">
        <v>2262</v>
      </c>
      <c r="H1551" s="73" t="s">
        <v>1991</v>
      </c>
      <c r="I1551" s="73" t="s">
        <v>1990</v>
      </c>
      <c r="J1551" s="73" t="s">
        <v>1992</v>
      </c>
      <c r="K1551" s="73" t="s">
        <v>2262</v>
      </c>
    </row>
    <row r="1552" spans="1:11" ht="15.75" thickBot="1">
      <c r="A1552" s="81"/>
      <c r="B1552" s="77"/>
      <c r="C1552" s="77"/>
      <c r="D1552" s="77"/>
      <c r="E1552" s="77"/>
      <c r="F1552" s="73" t="s">
        <v>1993</v>
      </c>
      <c r="G1552" s="73" t="s">
        <v>124</v>
      </c>
      <c r="H1552" s="265" t="s">
        <v>1995</v>
      </c>
      <c r="I1552" s="265"/>
      <c r="J1552" s="265" t="s">
        <v>185</v>
      </c>
      <c r="K1552" s="265"/>
    </row>
    <row r="1553" spans="1:11" ht="15.75" thickTop="1">
      <c r="A1553" s="83"/>
      <c r="B1553" s="68"/>
      <c r="C1553" s="68"/>
      <c r="D1553" s="68"/>
      <c r="E1553" s="68"/>
      <c r="F1553" s="76"/>
      <c r="G1553" s="76"/>
      <c r="H1553" s="76"/>
      <c r="I1553" s="76"/>
      <c r="J1553" s="76"/>
      <c r="K1553" s="90"/>
    </row>
    <row r="1554" spans="1:11">
      <c r="A1554" s="69"/>
      <c r="B1554" s="69" t="s">
        <v>1845</v>
      </c>
      <c r="C1554" s="70" t="s">
        <v>1713</v>
      </c>
      <c r="D1554" s="69" t="s">
        <v>1623</v>
      </c>
      <c r="E1554" s="69" t="s">
        <v>1681</v>
      </c>
      <c r="F1554" s="264" t="s">
        <v>1745</v>
      </c>
      <c r="G1554" s="264"/>
      <c r="H1554" s="71" t="s">
        <v>1649</v>
      </c>
      <c r="I1554" s="70" t="s">
        <v>1815</v>
      </c>
      <c r="J1554" s="70" t="s">
        <v>1958</v>
      </c>
      <c r="K1554" s="70" t="s">
        <v>1748</v>
      </c>
    </row>
    <row r="1555" spans="1:11" ht="22.5">
      <c r="A1555" s="72" t="s">
        <v>1981</v>
      </c>
      <c r="B1555" s="72"/>
      <c r="C1555" s="73" t="s">
        <v>954</v>
      </c>
      <c r="D1555" s="72" t="s">
        <v>1674</v>
      </c>
      <c r="E1555" s="72" t="s">
        <v>955</v>
      </c>
      <c r="F1555" s="257" t="s">
        <v>1670</v>
      </c>
      <c r="G1555" s="257"/>
      <c r="H1555" s="74" t="s">
        <v>1582</v>
      </c>
      <c r="I1555" s="73">
        <v>1</v>
      </c>
      <c r="J1555" s="73" t="s">
        <v>2209</v>
      </c>
      <c r="K1555" s="73" t="s">
        <v>2209</v>
      </c>
    </row>
    <row r="1556" spans="1:11" ht="33.75">
      <c r="A1556" s="72" t="s">
        <v>1985</v>
      </c>
      <c r="B1556" s="72"/>
      <c r="C1556" s="73" t="s">
        <v>956</v>
      </c>
      <c r="D1556" s="72" t="s">
        <v>1674</v>
      </c>
      <c r="E1556" s="72" t="s">
        <v>957</v>
      </c>
      <c r="F1556" s="257" t="s">
        <v>2012</v>
      </c>
      <c r="G1556" s="257"/>
      <c r="H1556" s="74" t="s">
        <v>1582</v>
      </c>
      <c r="I1556" s="73" t="s">
        <v>1098</v>
      </c>
      <c r="J1556" s="73" t="s">
        <v>942</v>
      </c>
      <c r="K1556" s="75">
        <v>0.08</v>
      </c>
    </row>
    <row r="1557" spans="1:11">
      <c r="A1557" s="81"/>
      <c r="B1557" s="77"/>
      <c r="C1557" s="77"/>
      <c r="D1557" s="77"/>
      <c r="E1557" s="77"/>
      <c r="F1557" s="73" t="s">
        <v>1989</v>
      </c>
      <c r="G1557" s="73" t="s">
        <v>2209</v>
      </c>
      <c r="H1557" s="73" t="s">
        <v>1991</v>
      </c>
      <c r="I1557" s="73" t="s">
        <v>1990</v>
      </c>
      <c r="J1557" s="73" t="s">
        <v>1992</v>
      </c>
      <c r="K1557" s="73" t="s">
        <v>2209</v>
      </c>
    </row>
    <row r="1558" spans="1:11" ht="15.75" thickBot="1">
      <c r="A1558" s="81"/>
      <c r="B1558" s="77"/>
      <c r="C1558" s="77"/>
      <c r="D1558" s="77"/>
      <c r="E1558" s="77"/>
      <c r="F1558" s="73" t="s">
        <v>1993</v>
      </c>
      <c r="G1558" s="73" t="s">
        <v>2414</v>
      </c>
      <c r="H1558" s="265" t="s">
        <v>1995</v>
      </c>
      <c r="I1558" s="265"/>
      <c r="J1558" s="265" t="s">
        <v>2652</v>
      </c>
      <c r="K1558" s="265"/>
    </row>
    <row r="1559" spans="1:11" ht="15.75" thickTop="1">
      <c r="A1559" s="83"/>
      <c r="B1559" s="68"/>
      <c r="C1559" s="68"/>
      <c r="D1559" s="68"/>
      <c r="E1559" s="68"/>
      <c r="F1559" s="76"/>
      <c r="G1559" s="76"/>
      <c r="H1559" s="76"/>
      <c r="I1559" s="76"/>
      <c r="J1559" s="76"/>
      <c r="K1559" s="90"/>
    </row>
    <row r="1560" spans="1:11">
      <c r="A1560" s="69"/>
      <c r="B1560" s="69" t="s">
        <v>1845</v>
      </c>
      <c r="C1560" s="70" t="s">
        <v>1713</v>
      </c>
      <c r="D1560" s="69" t="s">
        <v>1623</v>
      </c>
      <c r="E1560" s="69" t="s">
        <v>1681</v>
      </c>
      <c r="F1560" s="264" t="s">
        <v>1745</v>
      </c>
      <c r="G1560" s="264"/>
      <c r="H1560" s="71" t="s">
        <v>1649</v>
      </c>
      <c r="I1560" s="70" t="s">
        <v>1815</v>
      </c>
      <c r="J1560" s="70" t="s">
        <v>1958</v>
      </c>
      <c r="K1560" s="70" t="s">
        <v>1748</v>
      </c>
    </row>
    <row r="1561" spans="1:11" ht="22.5">
      <c r="A1561" s="72" t="s">
        <v>1981</v>
      </c>
      <c r="B1561" s="72"/>
      <c r="C1561" s="73" t="s">
        <v>958</v>
      </c>
      <c r="D1561" s="72" t="s">
        <v>1674</v>
      </c>
      <c r="E1561" s="72" t="s">
        <v>959</v>
      </c>
      <c r="F1561" s="257" t="s">
        <v>1670</v>
      </c>
      <c r="G1561" s="257"/>
      <c r="H1561" s="74" t="s">
        <v>1582</v>
      </c>
      <c r="I1561" s="73">
        <v>1</v>
      </c>
      <c r="J1561" s="73" t="s">
        <v>2074</v>
      </c>
      <c r="K1561" s="73" t="s">
        <v>2074</v>
      </c>
    </row>
    <row r="1562" spans="1:11" ht="33.75">
      <c r="A1562" s="72" t="s">
        <v>1985</v>
      </c>
      <c r="B1562" s="72"/>
      <c r="C1562" s="73" t="s">
        <v>960</v>
      </c>
      <c r="D1562" s="72" t="s">
        <v>1674</v>
      </c>
      <c r="E1562" s="72" t="s">
        <v>961</v>
      </c>
      <c r="F1562" s="257" t="s">
        <v>2012</v>
      </c>
      <c r="G1562" s="257"/>
      <c r="H1562" s="74" t="s">
        <v>1582</v>
      </c>
      <c r="I1562" s="73" t="s">
        <v>1098</v>
      </c>
      <c r="J1562" s="73" t="s">
        <v>962</v>
      </c>
      <c r="K1562" s="75">
        <v>0.11</v>
      </c>
    </row>
    <row r="1563" spans="1:11">
      <c r="A1563" s="81"/>
      <c r="B1563" s="77"/>
      <c r="C1563" s="77"/>
      <c r="D1563" s="77"/>
      <c r="E1563" s="77"/>
      <c r="F1563" s="73" t="s">
        <v>1989</v>
      </c>
      <c r="G1563" s="73" t="s">
        <v>2074</v>
      </c>
      <c r="H1563" s="73" t="s">
        <v>1991</v>
      </c>
      <c r="I1563" s="73" t="s">
        <v>1990</v>
      </c>
      <c r="J1563" s="73" t="s">
        <v>1992</v>
      </c>
      <c r="K1563" s="73" t="s">
        <v>2074</v>
      </c>
    </row>
    <row r="1564" spans="1:11" ht="15.75" thickBot="1">
      <c r="A1564" s="81"/>
      <c r="B1564" s="77"/>
      <c r="C1564" s="77"/>
      <c r="D1564" s="77"/>
      <c r="E1564" s="77"/>
      <c r="F1564" s="73" t="s">
        <v>1993</v>
      </c>
      <c r="G1564" s="73" t="s">
        <v>2414</v>
      </c>
      <c r="H1564" s="265" t="s">
        <v>1995</v>
      </c>
      <c r="I1564" s="265"/>
      <c r="J1564" s="265" t="s">
        <v>2402</v>
      </c>
      <c r="K1564" s="265"/>
    </row>
    <row r="1565" spans="1:11" ht="15.75" thickTop="1">
      <c r="A1565" s="83"/>
      <c r="B1565" s="68"/>
      <c r="C1565" s="68"/>
      <c r="D1565" s="68"/>
      <c r="E1565" s="68"/>
      <c r="F1565" s="76"/>
      <c r="G1565" s="76"/>
      <c r="H1565" s="76"/>
      <c r="I1565" s="76"/>
      <c r="J1565" s="76"/>
      <c r="K1565" s="90"/>
    </row>
    <row r="1566" spans="1:11">
      <c r="A1566" s="69"/>
      <c r="B1566" s="69" t="s">
        <v>1845</v>
      </c>
      <c r="C1566" s="70" t="s">
        <v>1713</v>
      </c>
      <c r="D1566" s="69" t="s">
        <v>1623</v>
      </c>
      <c r="E1566" s="69" t="s">
        <v>1681</v>
      </c>
      <c r="F1566" s="264" t="s">
        <v>1745</v>
      </c>
      <c r="G1566" s="264"/>
      <c r="H1566" s="71" t="s">
        <v>1649</v>
      </c>
      <c r="I1566" s="70" t="s">
        <v>1815</v>
      </c>
      <c r="J1566" s="70" t="s">
        <v>1958</v>
      </c>
      <c r="K1566" s="70" t="s">
        <v>1748</v>
      </c>
    </row>
    <row r="1567" spans="1:11" ht="22.5">
      <c r="A1567" s="72" t="s">
        <v>1981</v>
      </c>
      <c r="B1567" s="72"/>
      <c r="C1567" s="73" t="s">
        <v>2400</v>
      </c>
      <c r="D1567" s="72" t="s">
        <v>1674</v>
      </c>
      <c r="E1567" s="72" t="s">
        <v>2401</v>
      </c>
      <c r="F1567" s="257" t="s">
        <v>1670</v>
      </c>
      <c r="G1567" s="257"/>
      <c r="H1567" s="74" t="s">
        <v>1582</v>
      </c>
      <c r="I1567" s="73">
        <v>1</v>
      </c>
      <c r="J1567" s="73" t="s">
        <v>2402</v>
      </c>
      <c r="K1567" s="73" t="s">
        <v>2402</v>
      </c>
    </row>
    <row r="1568" spans="1:11" ht="33.75">
      <c r="A1568" s="72" t="s">
        <v>1985</v>
      </c>
      <c r="B1568" s="72"/>
      <c r="C1568" s="73" t="s">
        <v>2406</v>
      </c>
      <c r="D1568" s="72" t="s">
        <v>1674</v>
      </c>
      <c r="E1568" s="72" t="s">
        <v>2407</v>
      </c>
      <c r="F1568" s="257" t="s">
        <v>2012</v>
      </c>
      <c r="G1568" s="257"/>
      <c r="H1568" s="74" t="s">
        <v>1582</v>
      </c>
      <c r="I1568" s="73" t="s">
        <v>1093</v>
      </c>
      <c r="J1568" s="73" t="s">
        <v>2408</v>
      </c>
      <c r="K1568" s="75">
        <v>0.13</v>
      </c>
    </row>
    <row r="1569" spans="1:11">
      <c r="A1569" s="81"/>
      <c r="B1569" s="77"/>
      <c r="C1569" s="77"/>
      <c r="D1569" s="77"/>
      <c r="E1569" s="77"/>
      <c r="F1569" s="73" t="s">
        <v>1989</v>
      </c>
      <c r="G1569" s="73" t="s">
        <v>2402</v>
      </c>
      <c r="H1569" s="73" t="s">
        <v>1991</v>
      </c>
      <c r="I1569" s="73" t="s">
        <v>1990</v>
      </c>
      <c r="J1569" s="73" t="s">
        <v>1992</v>
      </c>
      <c r="K1569" s="73" t="s">
        <v>2402</v>
      </c>
    </row>
    <row r="1570" spans="1:11" ht="15.75" thickBot="1">
      <c r="A1570" s="81"/>
      <c r="B1570" s="77"/>
      <c r="C1570" s="77"/>
      <c r="D1570" s="77"/>
      <c r="E1570" s="77"/>
      <c r="F1570" s="73" t="s">
        <v>1993</v>
      </c>
      <c r="G1570" s="73" t="s">
        <v>124</v>
      </c>
      <c r="H1570" s="265" t="s">
        <v>1995</v>
      </c>
      <c r="I1570" s="265"/>
      <c r="J1570" s="265" t="s">
        <v>2436</v>
      </c>
      <c r="K1570" s="265"/>
    </row>
    <row r="1571" spans="1:11" ht="15.75" thickTop="1">
      <c r="A1571" s="83"/>
      <c r="B1571" s="68"/>
      <c r="C1571" s="68"/>
      <c r="D1571" s="68"/>
      <c r="E1571" s="68"/>
      <c r="F1571" s="76"/>
      <c r="G1571" s="76"/>
      <c r="H1571" s="76"/>
      <c r="I1571" s="76"/>
      <c r="J1571" s="76"/>
      <c r="K1571" s="90"/>
    </row>
    <row r="1572" spans="1:11">
      <c r="A1572" s="69"/>
      <c r="B1572" s="69" t="s">
        <v>1845</v>
      </c>
      <c r="C1572" s="70" t="s">
        <v>1713</v>
      </c>
      <c r="D1572" s="69" t="s">
        <v>1623</v>
      </c>
      <c r="E1572" s="69" t="s">
        <v>1681</v>
      </c>
      <c r="F1572" s="264" t="s">
        <v>1745</v>
      </c>
      <c r="G1572" s="264"/>
      <c r="H1572" s="71" t="s">
        <v>1649</v>
      </c>
      <c r="I1572" s="70" t="s">
        <v>1815</v>
      </c>
      <c r="J1572" s="70" t="s">
        <v>1958</v>
      </c>
      <c r="K1572" s="70" t="s">
        <v>1748</v>
      </c>
    </row>
    <row r="1573" spans="1:11" ht="22.5">
      <c r="A1573" s="72" t="s">
        <v>1981</v>
      </c>
      <c r="B1573" s="72"/>
      <c r="C1573" s="73" t="s">
        <v>1018</v>
      </c>
      <c r="D1573" s="72" t="s">
        <v>1674</v>
      </c>
      <c r="E1573" s="72" t="s">
        <v>1019</v>
      </c>
      <c r="F1573" s="257" t="s">
        <v>1670</v>
      </c>
      <c r="G1573" s="257"/>
      <c r="H1573" s="74" t="s">
        <v>1582</v>
      </c>
      <c r="I1573" s="73">
        <v>1</v>
      </c>
      <c r="J1573" s="73" t="s">
        <v>185</v>
      </c>
      <c r="K1573" s="73" t="s">
        <v>185</v>
      </c>
    </row>
    <row r="1574" spans="1:11" ht="33.75">
      <c r="A1574" s="72" t="s">
        <v>1985</v>
      </c>
      <c r="B1574" s="72"/>
      <c r="C1574" s="73" t="s">
        <v>1020</v>
      </c>
      <c r="D1574" s="72" t="s">
        <v>1674</v>
      </c>
      <c r="E1574" s="72" t="s">
        <v>1021</v>
      </c>
      <c r="F1574" s="257" t="s">
        <v>2012</v>
      </c>
      <c r="G1574" s="257"/>
      <c r="H1574" s="74" t="s">
        <v>1582</v>
      </c>
      <c r="I1574" s="73" t="s">
        <v>1093</v>
      </c>
      <c r="J1574" s="73" t="s">
        <v>1022</v>
      </c>
      <c r="K1574" s="75">
        <v>0.15</v>
      </c>
    </row>
    <row r="1575" spans="1:11">
      <c r="A1575" s="81"/>
      <c r="B1575" s="77"/>
      <c r="C1575" s="77"/>
      <c r="D1575" s="77"/>
      <c r="E1575" s="77"/>
      <c r="F1575" s="73" t="s">
        <v>1989</v>
      </c>
      <c r="G1575" s="73" t="s">
        <v>185</v>
      </c>
      <c r="H1575" s="73" t="s">
        <v>1991</v>
      </c>
      <c r="I1575" s="73" t="s">
        <v>1990</v>
      </c>
      <c r="J1575" s="73" t="s">
        <v>1992</v>
      </c>
      <c r="K1575" s="73" t="s">
        <v>185</v>
      </c>
    </row>
    <row r="1576" spans="1:11" ht="15.75" thickBot="1">
      <c r="A1576" s="81"/>
      <c r="B1576" s="77"/>
      <c r="C1576" s="77"/>
      <c r="D1576" s="77"/>
      <c r="E1576" s="77"/>
      <c r="F1576" s="73" t="s">
        <v>1993</v>
      </c>
      <c r="G1576" s="73" t="s">
        <v>124</v>
      </c>
      <c r="H1576" s="265" t="s">
        <v>1995</v>
      </c>
      <c r="I1576" s="265"/>
      <c r="J1576" s="265" t="s">
        <v>1099</v>
      </c>
      <c r="K1576" s="265"/>
    </row>
    <row r="1577" spans="1:11" ht="15.75" thickTop="1">
      <c r="A1577" s="83"/>
      <c r="B1577" s="68"/>
      <c r="C1577" s="68"/>
      <c r="D1577" s="68"/>
      <c r="E1577" s="68"/>
      <c r="F1577" s="76"/>
      <c r="G1577" s="76"/>
      <c r="H1577" s="76"/>
      <c r="I1577" s="76"/>
      <c r="J1577" s="76"/>
      <c r="K1577" s="90"/>
    </row>
    <row r="1578" spans="1:11">
      <c r="A1578" s="69"/>
      <c r="B1578" s="69" t="s">
        <v>1845</v>
      </c>
      <c r="C1578" s="70" t="s">
        <v>1713</v>
      </c>
      <c r="D1578" s="69" t="s">
        <v>1623</v>
      </c>
      <c r="E1578" s="69" t="s">
        <v>1681</v>
      </c>
      <c r="F1578" s="264" t="s">
        <v>1745</v>
      </c>
      <c r="G1578" s="264"/>
      <c r="H1578" s="71" t="s">
        <v>1649</v>
      </c>
      <c r="I1578" s="70" t="s">
        <v>1815</v>
      </c>
      <c r="J1578" s="70" t="s">
        <v>1958</v>
      </c>
      <c r="K1578" s="70" t="s">
        <v>1748</v>
      </c>
    </row>
    <row r="1579" spans="1:11" ht="22.5">
      <c r="A1579" s="72" t="s">
        <v>1981</v>
      </c>
      <c r="B1579" s="72"/>
      <c r="C1579" s="73" t="s">
        <v>1026</v>
      </c>
      <c r="D1579" s="72" t="s">
        <v>1674</v>
      </c>
      <c r="E1579" s="72" t="s">
        <v>1027</v>
      </c>
      <c r="F1579" s="257" t="s">
        <v>1670</v>
      </c>
      <c r="G1579" s="257"/>
      <c r="H1579" s="74" t="s">
        <v>1582</v>
      </c>
      <c r="I1579" s="73">
        <v>1</v>
      </c>
      <c r="J1579" s="73" t="s">
        <v>2652</v>
      </c>
      <c r="K1579" s="73" t="s">
        <v>2652</v>
      </c>
    </row>
    <row r="1580" spans="1:11" ht="33.75">
      <c r="A1580" s="72" t="s">
        <v>1985</v>
      </c>
      <c r="B1580" s="72"/>
      <c r="C1580" s="73" t="s">
        <v>1028</v>
      </c>
      <c r="D1580" s="72" t="s">
        <v>1674</v>
      </c>
      <c r="E1580" s="72" t="s">
        <v>1029</v>
      </c>
      <c r="F1580" s="257" t="s">
        <v>2012</v>
      </c>
      <c r="G1580" s="257"/>
      <c r="H1580" s="74" t="s">
        <v>1582</v>
      </c>
      <c r="I1580" s="73" t="s">
        <v>1098</v>
      </c>
      <c r="J1580" s="73" t="s">
        <v>2408</v>
      </c>
      <c r="K1580" s="75">
        <v>0.1</v>
      </c>
    </row>
    <row r="1581" spans="1:11">
      <c r="A1581" s="81"/>
      <c r="B1581" s="77"/>
      <c r="C1581" s="77"/>
      <c r="D1581" s="77"/>
      <c r="E1581" s="77"/>
      <c r="F1581" s="73" t="s">
        <v>1989</v>
      </c>
      <c r="G1581" s="73" t="s">
        <v>2652</v>
      </c>
      <c r="H1581" s="73" t="s">
        <v>1991</v>
      </c>
      <c r="I1581" s="73" t="s">
        <v>1990</v>
      </c>
      <c r="J1581" s="73" t="s">
        <v>1992</v>
      </c>
      <c r="K1581" s="73" t="s">
        <v>2652</v>
      </c>
    </row>
    <row r="1582" spans="1:11" ht="15.75" thickBot="1">
      <c r="A1582" s="81"/>
      <c r="B1582" s="77"/>
      <c r="C1582" s="77"/>
      <c r="D1582" s="77"/>
      <c r="E1582" s="77"/>
      <c r="F1582" s="73" t="s">
        <v>1993</v>
      </c>
      <c r="G1582" s="73" t="s">
        <v>2414</v>
      </c>
      <c r="H1582" s="265" t="s">
        <v>1995</v>
      </c>
      <c r="I1582" s="265"/>
      <c r="J1582" s="265" t="s">
        <v>2262</v>
      </c>
      <c r="K1582" s="265"/>
    </row>
    <row r="1583" spans="1:11" ht="15.75" thickTop="1">
      <c r="A1583" s="83"/>
      <c r="B1583" s="68"/>
      <c r="C1583" s="68"/>
      <c r="D1583" s="68"/>
      <c r="E1583" s="68"/>
      <c r="F1583" s="76"/>
      <c r="G1583" s="76"/>
      <c r="H1583" s="76"/>
      <c r="I1583" s="76"/>
      <c r="J1583" s="76"/>
      <c r="K1583" s="90"/>
    </row>
    <row r="1584" spans="1:11">
      <c r="A1584" s="69"/>
      <c r="B1584" s="69" t="s">
        <v>1845</v>
      </c>
      <c r="C1584" s="70" t="s">
        <v>1713</v>
      </c>
      <c r="D1584" s="69" t="s">
        <v>1623</v>
      </c>
      <c r="E1584" s="69" t="s">
        <v>1681</v>
      </c>
      <c r="F1584" s="264" t="s">
        <v>1745</v>
      </c>
      <c r="G1584" s="264"/>
      <c r="H1584" s="71" t="s">
        <v>1649</v>
      </c>
      <c r="I1584" s="70" t="s">
        <v>1815</v>
      </c>
      <c r="J1584" s="70" t="s">
        <v>1958</v>
      </c>
      <c r="K1584" s="70" t="s">
        <v>1748</v>
      </c>
    </row>
    <row r="1585" spans="1:11" ht="22.5">
      <c r="A1585" s="72" t="s">
        <v>1981</v>
      </c>
      <c r="B1585" s="72"/>
      <c r="C1585" s="73" t="s">
        <v>1100</v>
      </c>
      <c r="D1585" s="72" t="s">
        <v>1674</v>
      </c>
      <c r="E1585" s="72" t="s">
        <v>1101</v>
      </c>
      <c r="F1585" s="257" t="s">
        <v>1670</v>
      </c>
      <c r="G1585" s="257"/>
      <c r="H1585" s="74" t="s">
        <v>1582</v>
      </c>
      <c r="I1585" s="73">
        <v>1</v>
      </c>
      <c r="J1585" s="73" t="s">
        <v>1102</v>
      </c>
      <c r="K1585" s="73" t="s">
        <v>1102</v>
      </c>
    </row>
    <row r="1586" spans="1:11" ht="33.75">
      <c r="A1586" s="72" t="s">
        <v>1985</v>
      </c>
      <c r="B1586" s="72"/>
      <c r="C1586" s="73" t="s">
        <v>1103</v>
      </c>
      <c r="D1586" s="72" t="s">
        <v>1674</v>
      </c>
      <c r="E1586" s="72" t="s">
        <v>1104</v>
      </c>
      <c r="F1586" s="257" t="s">
        <v>2012</v>
      </c>
      <c r="G1586" s="257"/>
      <c r="H1586" s="74" t="s">
        <v>1582</v>
      </c>
      <c r="I1586" s="73" t="s">
        <v>1094</v>
      </c>
      <c r="J1586" s="73" t="s">
        <v>1105</v>
      </c>
      <c r="K1586" s="75">
        <v>0.36</v>
      </c>
    </row>
    <row r="1587" spans="1:11">
      <c r="A1587" s="81"/>
      <c r="B1587" s="77"/>
      <c r="C1587" s="77"/>
      <c r="D1587" s="77"/>
      <c r="E1587" s="77"/>
      <c r="F1587" s="94" t="s">
        <v>1989</v>
      </c>
      <c r="G1587" s="94" t="s">
        <v>1102</v>
      </c>
      <c r="H1587" s="94" t="s">
        <v>1991</v>
      </c>
      <c r="I1587" s="94" t="s">
        <v>1990</v>
      </c>
      <c r="J1587" s="94" t="s">
        <v>1992</v>
      </c>
      <c r="K1587" s="94" t="s">
        <v>1102</v>
      </c>
    </row>
    <row r="1588" spans="1:11" ht="15.75" thickBot="1">
      <c r="A1588" s="81"/>
      <c r="B1588" s="77"/>
      <c r="C1588" s="77"/>
      <c r="D1588" s="77"/>
      <c r="E1588" s="77"/>
      <c r="F1588" s="73" t="s">
        <v>1993</v>
      </c>
      <c r="G1588" s="73" t="s">
        <v>1106</v>
      </c>
      <c r="H1588" s="265" t="s">
        <v>1995</v>
      </c>
      <c r="I1588" s="265"/>
      <c r="J1588" s="265" t="s">
        <v>2363</v>
      </c>
      <c r="K1588" s="265"/>
    </row>
    <row r="1589" spans="1:11" ht="15.75" thickTop="1">
      <c r="A1589" s="83"/>
      <c r="B1589" s="68"/>
      <c r="C1589" s="68"/>
      <c r="D1589" s="68"/>
      <c r="E1589" s="68"/>
      <c r="F1589" s="76"/>
      <c r="G1589" s="76"/>
      <c r="H1589" s="76"/>
      <c r="I1589" s="76"/>
      <c r="J1589" s="76"/>
      <c r="K1589" s="90"/>
    </row>
    <row r="1590" spans="1:11">
      <c r="A1590" s="69"/>
      <c r="B1590" s="69" t="s">
        <v>1845</v>
      </c>
      <c r="C1590" s="70" t="s">
        <v>1713</v>
      </c>
      <c r="D1590" s="69" t="s">
        <v>1623</v>
      </c>
      <c r="E1590" s="69" t="s">
        <v>1681</v>
      </c>
      <c r="F1590" s="264" t="s">
        <v>1745</v>
      </c>
      <c r="G1590" s="264"/>
      <c r="H1590" s="71" t="s">
        <v>1649</v>
      </c>
      <c r="I1590" s="70" t="s">
        <v>1815</v>
      </c>
      <c r="J1590" s="70" t="s">
        <v>1958</v>
      </c>
      <c r="K1590" s="70" t="s">
        <v>1748</v>
      </c>
    </row>
    <row r="1591" spans="1:11" ht="22.5">
      <c r="A1591" s="72" t="s">
        <v>1981</v>
      </c>
      <c r="B1591" s="72"/>
      <c r="C1591" s="73" t="s">
        <v>1107</v>
      </c>
      <c r="D1591" s="72" t="s">
        <v>1674</v>
      </c>
      <c r="E1591" s="72" t="s">
        <v>1108</v>
      </c>
      <c r="F1591" s="257" t="s">
        <v>1670</v>
      </c>
      <c r="G1591" s="257"/>
      <c r="H1591" s="74" t="s">
        <v>1582</v>
      </c>
      <c r="I1591" s="73">
        <v>1</v>
      </c>
      <c r="J1591" s="73" t="s">
        <v>996</v>
      </c>
      <c r="K1591" s="73" t="s">
        <v>996</v>
      </c>
    </row>
    <row r="1592" spans="1:11" ht="33.75">
      <c r="A1592" s="72" t="s">
        <v>1985</v>
      </c>
      <c r="B1592" s="72"/>
      <c r="C1592" s="73" t="s">
        <v>1109</v>
      </c>
      <c r="D1592" s="72" t="s">
        <v>1674</v>
      </c>
      <c r="E1592" s="72" t="s">
        <v>1110</v>
      </c>
      <c r="F1592" s="257" t="s">
        <v>2012</v>
      </c>
      <c r="G1592" s="257"/>
      <c r="H1592" s="74" t="s">
        <v>1582</v>
      </c>
      <c r="I1592" s="73" t="s">
        <v>1097</v>
      </c>
      <c r="J1592" s="73" t="s">
        <v>1111</v>
      </c>
      <c r="K1592" s="75">
        <v>0.17</v>
      </c>
    </row>
    <row r="1593" spans="1:11">
      <c r="A1593" s="81"/>
      <c r="B1593" s="77"/>
      <c r="C1593" s="77"/>
      <c r="D1593" s="77"/>
      <c r="E1593" s="77"/>
      <c r="F1593" s="73" t="s">
        <v>1989</v>
      </c>
      <c r="G1593" s="73" t="s">
        <v>996</v>
      </c>
      <c r="H1593" s="73" t="s">
        <v>1991</v>
      </c>
      <c r="I1593" s="73" t="s">
        <v>1990</v>
      </c>
      <c r="J1593" s="73" t="s">
        <v>1992</v>
      </c>
      <c r="K1593" s="73" t="s">
        <v>996</v>
      </c>
    </row>
    <row r="1594" spans="1:11" ht="15.75" thickBot="1">
      <c r="A1594" s="81"/>
      <c r="B1594" s="77"/>
      <c r="C1594" s="77"/>
      <c r="D1594" s="77"/>
      <c r="E1594" s="77"/>
      <c r="F1594" s="73" t="s">
        <v>1993</v>
      </c>
      <c r="G1594" s="73" t="s">
        <v>153</v>
      </c>
      <c r="H1594" s="265" t="s">
        <v>1995</v>
      </c>
      <c r="I1594" s="265"/>
      <c r="J1594" s="265" t="s">
        <v>176</v>
      </c>
      <c r="K1594" s="265"/>
    </row>
    <row r="1595" spans="1:11" ht="15.75" thickTop="1">
      <c r="A1595" s="83"/>
      <c r="B1595" s="68"/>
      <c r="C1595" s="68"/>
      <c r="D1595" s="68"/>
      <c r="E1595" s="68"/>
      <c r="F1595" s="76"/>
      <c r="G1595" s="76"/>
      <c r="H1595" s="76"/>
      <c r="I1595" s="76"/>
      <c r="J1595" s="76"/>
      <c r="K1595" s="90"/>
    </row>
    <row r="1596" spans="1:11">
      <c r="A1596" s="69"/>
      <c r="B1596" s="69" t="s">
        <v>1845</v>
      </c>
      <c r="C1596" s="70" t="s">
        <v>1713</v>
      </c>
      <c r="D1596" s="69" t="s">
        <v>1623</v>
      </c>
      <c r="E1596" s="69" t="s">
        <v>1681</v>
      </c>
      <c r="F1596" s="264" t="s">
        <v>1745</v>
      </c>
      <c r="G1596" s="264"/>
      <c r="H1596" s="71" t="s">
        <v>1649</v>
      </c>
      <c r="I1596" s="70" t="s">
        <v>1815</v>
      </c>
      <c r="J1596" s="70" t="s">
        <v>1958</v>
      </c>
      <c r="K1596" s="70" t="s">
        <v>1748</v>
      </c>
    </row>
    <row r="1597" spans="1:11" ht="22.5">
      <c r="A1597" s="72" t="s">
        <v>1981</v>
      </c>
      <c r="B1597" s="72"/>
      <c r="C1597" s="73" t="s">
        <v>751</v>
      </c>
      <c r="D1597" s="72" t="s">
        <v>1674</v>
      </c>
      <c r="E1597" s="72" t="s">
        <v>752</v>
      </c>
      <c r="F1597" s="257" t="s">
        <v>1670</v>
      </c>
      <c r="G1597" s="257"/>
      <c r="H1597" s="74" t="s">
        <v>1582</v>
      </c>
      <c r="I1597" s="73">
        <v>1</v>
      </c>
      <c r="J1597" s="73" t="s">
        <v>753</v>
      </c>
      <c r="K1597" s="73" t="s">
        <v>753</v>
      </c>
    </row>
    <row r="1598" spans="1:11" ht="33.75">
      <c r="A1598" s="72" t="s">
        <v>1985</v>
      </c>
      <c r="B1598" s="72"/>
      <c r="C1598" s="73" t="s">
        <v>754</v>
      </c>
      <c r="D1598" s="72" t="s">
        <v>1674</v>
      </c>
      <c r="E1598" s="72" t="s">
        <v>755</v>
      </c>
      <c r="F1598" s="257" t="s">
        <v>2012</v>
      </c>
      <c r="G1598" s="257"/>
      <c r="H1598" s="74" t="s">
        <v>1582</v>
      </c>
      <c r="I1598" s="73" t="s">
        <v>1112</v>
      </c>
      <c r="J1598" s="73" t="s">
        <v>756</v>
      </c>
      <c r="K1598" s="75">
        <v>0.32</v>
      </c>
    </row>
    <row r="1599" spans="1:11">
      <c r="A1599" s="81"/>
      <c r="B1599" s="77"/>
      <c r="C1599" s="77"/>
      <c r="D1599" s="77"/>
      <c r="E1599" s="77"/>
      <c r="F1599" s="73" t="s">
        <v>1989</v>
      </c>
      <c r="G1599" s="73" t="s">
        <v>753</v>
      </c>
      <c r="H1599" s="73" t="s">
        <v>1991</v>
      </c>
      <c r="I1599" s="73" t="s">
        <v>1990</v>
      </c>
      <c r="J1599" s="73" t="s">
        <v>1992</v>
      </c>
      <c r="K1599" s="73" t="s">
        <v>753</v>
      </c>
    </row>
    <row r="1600" spans="1:11" ht="15.75" thickBot="1">
      <c r="A1600" s="81"/>
      <c r="B1600" s="77"/>
      <c r="C1600" s="77"/>
      <c r="D1600" s="77"/>
      <c r="E1600" s="77"/>
      <c r="F1600" s="73" t="s">
        <v>1993</v>
      </c>
      <c r="G1600" s="73" t="s">
        <v>2209</v>
      </c>
      <c r="H1600" s="265" t="s">
        <v>1995</v>
      </c>
      <c r="I1600" s="265"/>
      <c r="J1600" s="265" t="s">
        <v>1113</v>
      </c>
      <c r="K1600" s="265"/>
    </row>
    <row r="1601" spans="1:11" ht="15.75" thickTop="1">
      <c r="A1601" s="83"/>
      <c r="B1601" s="68"/>
      <c r="C1601" s="68"/>
      <c r="D1601" s="68"/>
      <c r="E1601" s="68"/>
      <c r="F1601" s="76"/>
      <c r="G1601" s="76"/>
      <c r="H1601" s="76"/>
      <c r="I1601" s="76"/>
      <c r="J1601" s="76"/>
      <c r="K1601" s="90"/>
    </row>
    <row r="1602" spans="1:11">
      <c r="A1602" s="69"/>
      <c r="B1602" s="69" t="s">
        <v>1845</v>
      </c>
      <c r="C1602" s="70" t="s">
        <v>1713</v>
      </c>
      <c r="D1602" s="69" t="s">
        <v>1623</v>
      </c>
      <c r="E1602" s="69" t="s">
        <v>1681</v>
      </c>
      <c r="F1602" s="264" t="s">
        <v>1745</v>
      </c>
      <c r="G1602" s="264"/>
      <c r="H1602" s="71" t="s">
        <v>1649</v>
      </c>
      <c r="I1602" s="70" t="s">
        <v>1815</v>
      </c>
      <c r="J1602" s="70" t="s">
        <v>1958</v>
      </c>
      <c r="K1602" s="70" t="s">
        <v>1748</v>
      </c>
    </row>
    <row r="1603" spans="1:11" ht="22.5">
      <c r="A1603" s="72" t="s">
        <v>1981</v>
      </c>
      <c r="B1603" s="72"/>
      <c r="C1603" s="73" t="s">
        <v>2026</v>
      </c>
      <c r="D1603" s="72" t="s">
        <v>1674</v>
      </c>
      <c r="E1603" s="72" t="s">
        <v>2027</v>
      </c>
      <c r="F1603" s="257" t="s">
        <v>1670</v>
      </c>
      <c r="G1603" s="257"/>
      <c r="H1603" s="74" t="s">
        <v>1604</v>
      </c>
      <c r="I1603" s="73">
        <v>1</v>
      </c>
      <c r="J1603" s="73" t="s">
        <v>2028</v>
      </c>
      <c r="K1603" s="73" t="s">
        <v>2028</v>
      </c>
    </row>
    <row r="1604" spans="1:11" ht="33.75">
      <c r="A1604" s="72" t="s">
        <v>1985</v>
      </c>
      <c r="B1604" s="72"/>
      <c r="C1604" s="73" t="s">
        <v>2032</v>
      </c>
      <c r="D1604" s="72" t="s">
        <v>1674</v>
      </c>
      <c r="E1604" s="72" t="s">
        <v>2033</v>
      </c>
      <c r="F1604" s="257" t="s">
        <v>2012</v>
      </c>
      <c r="G1604" s="257"/>
      <c r="H1604" s="74" t="s">
        <v>1604</v>
      </c>
      <c r="I1604" s="73" t="s">
        <v>1114</v>
      </c>
      <c r="J1604" s="73" t="s">
        <v>2034</v>
      </c>
      <c r="K1604" s="75">
        <v>43.15</v>
      </c>
    </row>
    <row r="1605" spans="1:11">
      <c r="A1605" s="81"/>
      <c r="B1605" s="77"/>
      <c r="C1605" s="77"/>
      <c r="D1605" s="77"/>
      <c r="E1605" s="77"/>
      <c r="F1605" s="73" t="s">
        <v>1989</v>
      </c>
      <c r="G1605" s="73" t="s">
        <v>2028</v>
      </c>
      <c r="H1605" s="73" t="s">
        <v>1991</v>
      </c>
      <c r="I1605" s="73" t="s">
        <v>1990</v>
      </c>
      <c r="J1605" s="73" t="s">
        <v>1992</v>
      </c>
      <c r="K1605" s="73" t="s">
        <v>2028</v>
      </c>
    </row>
    <row r="1606" spans="1:11" ht="15.75" thickBot="1">
      <c r="A1606" s="81"/>
      <c r="B1606" s="77"/>
      <c r="C1606" s="77"/>
      <c r="D1606" s="77"/>
      <c r="E1606" s="77"/>
      <c r="F1606" s="73" t="s">
        <v>1993</v>
      </c>
      <c r="G1606" s="73" t="s">
        <v>1115</v>
      </c>
      <c r="H1606" s="265" t="s">
        <v>1995</v>
      </c>
      <c r="I1606" s="265"/>
      <c r="J1606" s="265" t="s">
        <v>1116</v>
      </c>
      <c r="K1606" s="265"/>
    </row>
    <row r="1607" spans="1:11" ht="15.75" thickTop="1">
      <c r="A1607" s="83"/>
      <c r="B1607" s="68"/>
      <c r="C1607" s="68"/>
      <c r="D1607" s="68"/>
      <c r="E1607" s="68"/>
      <c r="F1607" s="76"/>
      <c r="G1607" s="76"/>
      <c r="H1607" s="76"/>
      <c r="I1607" s="76"/>
      <c r="J1607" s="76"/>
      <c r="K1607" s="90"/>
    </row>
    <row r="1608" spans="1:11">
      <c r="A1608" s="69"/>
      <c r="B1608" s="69" t="s">
        <v>1845</v>
      </c>
      <c r="C1608" s="70" t="s">
        <v>1713</v>
      </c>
      <c r="D1608" s="69" t="s">
        <v>1623</v>
      </c>
      <c r="E1608" s="69" t="s">
        <v>1681</v>
      </c>
      <c r="F1608" s="264" t="s">
        <v>1745</v>
      </c>
      <c r="G1608" s="264"/>
      <c r="H1608" s="71" t="s">
        <v>1649</v>
      </c>
      <c r="I1608" s="70" t="s">
        <v>1815</v>
      </c>
      <c r="J1608" s="70" t="s">
        <v>1958</v>
      </c>
      <c r="K1608" s="70" t="s">
        <v>1748</v>
      </c>
    </row>
    <row r="1609" spans="1:11" ht="22.5">
      <c r="A1609" s="72" t="s">
        <v>1981</v>
      </c>
      <c r="B1609" s="72"/>
      <c r="C1609" s="73" t="s">
        <v>2007</v>
      </c>
      <c r="D1609" s="72" t="s">
        <v>1674</v>
      </c>
      <c r="E1609" s="72" t="s">
        <v>2008</v>
      </c>
      <c r="F1609" s="257" t="s">
        <v>1670</v>
      </c>
      <c r="G1609" s="257"/>
      <c r="H1609" s="74" t="s">
        <v>1604</v>
      </c>
      <c r="I1609" s="73">
        <v>1</v>
      </c>
      <c r="J1609" s="73" t="s">
        <v>2009</v>
      </c>
      <c r="K1609" s="73" t="s">
        <v>2009</v>
      </c>
    </row>
    <row r="1610" spans="1:11" ht="33.75">
      <c r="A1610" s="72" t="s">
        <v>1985</v>
      </c>
      <c r="B1610" s="72"/>
      <c r="C1610" s="73" t="s">
        <v>2010</v>
      </c>
      <c r="D1610" s="72" t="s">
        <v>1674</v>
      </c>
      <c r="E1610" s="72" t="s">
        <v>2011</v>
      </c>
      <c r="F1610" s="257" t="s">
        <v>2012</v>
      </c>
      <c r="G1610" s="257"/>
      <c r="H1610" s="74" t="s">
        <v>1604</v>
      </c>
      <c r="I1610" s="73" t="s">
        <v>1117</v>
      </c>
      <c r="J1610" s="73" t="s">
        <v>2013</v>
      </c>
      <c r="K1610" s="75">
        <v>111.39</v>
      </c>
    </row>
    <row r="1611" spans="1:11">
      <c r="A1611" s="81"/>
      <c r="B1611" s="77"/>
      <c r="C1611" s="77"/>
      <c r="D1611" s="77"/>
      <c r="E1611" s="77"/>
      <c r="F1611" s="94" t="s">
        <v>1989</v>
      </c>
      <c r="G1611" s="94" t="s">
        <v>2009</v>
      </c>
      <c r="H1611" s="94" t="s">
        <v>1991</v>
      </c>
      <c r="I1611" s="94" t="s">
        <v>1990</v>
      </c>
      <c r="J1611" s="94" t="s">
        <v>1992</v>
      </c>
      <c r="K1611" s="94" t="s">
        <v>2009</v>
      </c>
    </row>
    <row r="1612" spans="1:11" ht="15.75" thickBot="1">
      <c r="A1612" s="81"/>
      <c r="B1612" s="77"/>
      <c r="C1612" s="77"/>
      <c r="D1612" s="77"/>
      <c r="E1612" s="77"/>
      <c r="F1612" s="73" t="s">
        <v>1993</v>
      </c>
      <c r="G1612" s="73" t="s">
        <v>1118</v>
      </c>
      <c r="H1612" s="265" t="s">
        <v>1995</v>
      </c>
      <c r="I1612" s="265"/>
      <c r="J1612" s="265" t="s">
        <v>1119</v>
      </c>
      <c r="K1612" s="265"/>
    </row>
    <row r="1613" spans="1:11" ht="15.75" thickTop="1">
      <c r="A1613" s="83"/>
      <c r="B1613" s="68"/>
      <c r="C1613" s="68"/>
      <c r="D1613" s="68"/>
      <c r="E1613" s="68"/>
      <c r="F1613" s="76"/>
      <c r="G1613" s="76"/>
      <c r="H1613" s="76"/>
      <c r="I1613" s="76"/>
      <c r="J1613" s="76"/>
      <c r="K1613" s="90"/>
    </row>
    <row r="1614" spans="1:11">
      <c r="A1614" s="69"/>
      <c r="B1614" s="69" t="s">
        <v>1845</v>
      </c>
      <c r="C1614" s="70" t="s">
        <v>1713</v>
      </c>
      <c r="D1614" s="69" t="s">
        <v>1623</v>
      </c>
      <c r="E1614" s="69" t="s">
        <v>1681</v>
      </c>
      <c r="F1614" s="264" t="s">
        <v>1745</v>
      </c>
      <c r="G1614" s="264"/>
      <c r="H1614" s="71" t="s">
        <v>1649</v>
      </c>
      <c r="I1614" s="70" t="s">
        <v>1815</v>
      </c>
      <c r="J1614" s="70" t="s">
        <v>1958</v>
      </c>
      <c r="K1614" s="70" t="s">
        <v>1748</v>
      </c>
    </row>
    <row r="1615" spans="1:11" ht="22.5">
      <c r="A1615" s="72" t="s">
        <v>1981</v>
      </c>
      <c r="B1615" s="72"/>
      <c r="C1615" s="73" t="s">
        <v>2593</v>
      </c>
      <c r="D1615" s="72" t="s">
        <v>1674</v>
      </c>
      <c r="E1615" s="72" t="s">
        <v>2594</v>
      </c>
      <c r="F1615" s="257" t="s">
        <v>1670</v>
      </c>
      <c r="G1615" s="257"/>
      <c r="H1615" s="74" t="s">
        <v>1582</v>
      </c>
      <c r="I1615" s="73">
        <v>1</v>
      </c>
      <c r="J1615" s="73" t="s">
        <v>2262</v>
      </c>
      <c r="K1615" s="73" t="s">
        <v>2262</v>
      </c>
    </row>
    <row r="1616" spans="1:11" ht="33.75">
      <c r="A1616" s="72" t="s">
        <v>1985</v>
      </c>
      <c r="B1616" s="72"/>
      <c r="C1616" s="73" t="s">
        <v>2595</v>
      </c>
      <c r="D1616" s="72" t="s">
        <v>1674</v>
      </c>
      <c r="E1616" s="72" t="s">
        <v>2596</v>
      </c>
      <c r="F1616" s="257" t="s">
        <v>2012</v>
      </c>
      <c r="G1616" s="257"/>
      <c r="H1616" s="74" t="s">
        <v>1582</v>
      </c>
      <c r="I1616" s="73" t="s">
        <v>1098</v>
      </c>
      <c r="J1616" s="73" t="s">
        <v>2597</v>
      </c>
      <c r="K1616" s="75">
        <v>0.12</v>
      </c>
    </row>
    <row r="1617" spans="1:11">
      <c r="A1617" s="81"/>
      <c r="B1617" s="77"/>
      <c r="C1617" s="77"/>
      <c r="D1617" s="77"/>
      <c r="E1617" s="77"/>
      <c r="F1617" s="94" t="s">
        <v>1989</v>
      </c>
      <c r="G1617" s="94" t="s">
        <v>2262</v>
      </c>
      <c r="H1617" s="94" t="s">
        <v>1991</v>
      </c>
      <c r="I1617" s="94" t="s">
        <v>1990</v>
      </c>
      <c r="J1617" s="94" t="s">
        <v>1992</v>
      </c>
      <c r="K1617" s="94" t="s">
        <v>2262</v>
      </c>
    </row>
    <row r="1618" spans="1:11" ht="15.75" thickBot="1">
      <c r="A1618" s="81"/>
      <c r="B1618" s="77"/>
      <c r="C1618" s="77"/>
      <c r="D1618" s="77"/>
      <c r="E1618" s="77"/>
      <c r="F1618" s="73" t="s">
        <v>1993</v>
      </c>
      <c r="G1618" s="73" t="s">
        <v>124</v>
      </c>
      <c r="H1618" s="265" t="s">
        <v>1995</v>
      </c>
      <c r="I1618" s="265"/>
      <c r="J1618" s="265" t="s">
        <v>185</v>
      </c>
      <c r="K1618" s="265"/>
    </row>
    <row r="1619" spans="1:11" ht="15.75" thickTop="1">
      <c r="A1619" s="83"/>
      <c r="B1619" s="68"/>
      <c r="C1619" s="68"/>
      <c r="D1619" s="68"/>
      <c r="E1619" s="68"/>
      <c r="F1619" s="76"/>
      <c r="G1619" s="76"/>
      <c r="H1619" s="76"/>
      <c r="I1619" s="76"/>
      <c r="J1619" s="76"/>
      <c r="K1619" s="90"/>
    </row>
    <row r="1620" spans="1:11">
      <c r="A1620" s="69"/>
      <c r="B1620" s="69" t="s">
        <v>1845</v>
      </c>
      <c r="C1620" s="70" t="s">
        <v>1713</v>
      </c>
      <c r="D1620" s="69" t="s">
        <v>1623</v>
      </c>
      <c r="E1620" s="69" t="s">
        <v>1681</v>
      </c>
      <c r="F1620" s="264" t="s">
        <v>1745</v>
      </c>
      <c r="G1620" s="264"/>
      <c r="H1620" s="71" t="s">
        <v>1649</v>
      </c>
      <c r="I1620" s="70" t="s">
        <v>1815</v>
      </c>
      <c r="J1620" s="70" t="s">
        <v>1958</v>
      </c>
      <c r="K1620" s="70" t="s">
        <v>1748</v>
      </c>
    </row>
    <row r="1621" spans="1:11" ht="22.5">
      <c r="A1621" s="72" t="s">
        <v>1981</v>
      </c>
      <c r="B1621" s="72"/>
      <c r="C1621" s="73" t="s">
        <v>1120</v>
      </c>
      <c r="D1621" s="72" t="s">
        <v>1674</v>
      </c>
      <c r="E1621" s="72" t="s">
        <v>1121</v>
      </c>
      <c r="F1621" s="257" t="s">
        <v>1670</v>
      </c>
      <c r="G1621" s="257"/>
      <c r="H1621" s="74" t="s">
        <v>1582</v>
      </c>
      <c r="I1621" s="73">
        <v>1</v>
      </c>
      <c r="J1621" s="73" t="s">
        <v>153</v>
      </c>
      <c r="K1621" s="73" t="s">
        <v>153</v>
      </c>
    </row>
    <row r="1622" spans="1:11" ht="33.75">
      <c r="A1622" s="72" t="s">
        <v>1985</v>
      </c>
      <c r="B1622" s="72"/>
      <c r="C1622" s="73" t="s">
        <v>1122</v>
      </c>
      <c r="D1622" s="72" t="s">
        <v>1674</v>
      </c>
      <c r="E1622" s="72" t="s">
        <v>1123</v>
      </c>
      <c r="F1622" s="257" t="s">
        <v>2012</v>
      </c>
      <c r="G1622" s="257"/>
      <c r="H1622" s="74" t="s">
        <v>1582</v>
      </c>
      <c r="I1622" s="73" t="s">
        <v>1124</v>
      </c>
      <c r="J1622" s="73" t="s">
        <v>1125</v>
      </c>
      <c r="K1622" s="75">
        <v>0.04</v>
      </c>
    </row>
    <row r="1623" spans="1:11">
      <c r="A1623" s="81"/>
      <c r="B1623" s="77"/>
      <c r="C1623" s="77"/>
      <c r="D1623" s="77"/>
      <c r="E1623" s="77"/>
      <c r="F1623" s="73" t="s">
        <v>1989</v>
      </c>
      <c r="G1623" s="73" t="s">
        <v>153</v>
      </c>
      <c r="H1623" s="73" t="s">
        <v>1991</v>
      </c>
      <c r="I1623" s="73" t="s">
        <v>1990</v>
      </c>
      <c r="J1623" s="73" t="s">
        <v>1992</v>
      </c>
      <c r="K1623" s="73" t="s">
        <v>153</v>
      </c>
    </row>
    <row r="1624" spans="1:11" ht="15.75" thickBot="1">
      <c r="A1624" s="81"/>
      <c r="B1624" s="77"/>
      <c r="C1624" s="77"/>
      <c r="D1624" s="77"/>
      <c r="E1624" s="77"/>
      <c r="F1624" s="73" t="s">
        <v>1993</v>
      </c>
      <c r="G1624" s="73" t="s">
        <v>2062</v>
      </c>
      <c r="H1624" s="265" t="s">
        <v>1995</v>
      </c>
      <c r="I1624" s="265"/>
      <c r="J1624" s="265" t="s">
        <v>2005</v>
      </c>
      <c r="K1624" s="265"/>
    </row>
    <row r="1625" spans="1:11" ht="15.75" thickTop="1">
      <c r="A1625" s="83"/>
      <c r="B1625" s="68"/>
      <c r="C1625" s="68"/>
      <c r="D1625" s="68"/>
      <c r="E1625" s="68"/>
      <c r="F1625" s="76"/>
      <c r="G1625" s="76"/>
      <c r="H1625" s="76"/>
      <c r="I1625" s="76"/>
      <c r="J1625" s="76"/>
      <c r="K1625" s="90"/>
    </row>
    <row r="1626" spans="1:11">
      <c r="A1626" s="69"/>
      <c r="B1626" s="69" t="s">
        <v>1845</v>
      </c>
      <c r="C1626" s="70" t="s">
        <v>1713</v>
      </c>
      <c r="D1626" s="69" t="s">
        <v>1623</v>
      </c>
      <c r="E1626" s="69" t="s">
        <v>1681</v>
      </c>
      <c r="F1626" s="264" t="s">
        <v>1745</v>
      </c>
      <c r="G1626" s="264"/>
      <c r="H1626" s="71" t="s">
        <v>1649</v>
      </c>
      <c r="I1626" s="70" t="s">
        <v>1815</v>
      </c>
      <c r="J1626" s="70" t="s">
        <v>1958</v>
      </c>
      <c r="K1626" s="70" t="s">
        <v>1748</v>
      </c>
    </row>
    <row r="1627" spans="1:11" ht="22.5">
      <c r="A1627" s="72" t="s">
        <v>1981</v>
      </c>
      <c r="B1627" s="72"/>
      <c r="C1627" s="73" t="s">
        <v>1126</v>
      </c>
      <c r="D1627" s="72" t="s">
        <v>1674</v>
      </c>
      <c r="E1627" s="72" t="s">
        <v>1127</v>
      </c>
      <c r="F1627" s="257" t="s">
        <v>1670</v>
      </c>
      <c r="G1627" s="257"/>
      <c r="H1627" s="74" t="s">
        <v>1582</v>
      </c>
      <c r="I1627" s="73">
        <v>1</v>
      </c>
      <c r="J1627" s="73" t="s">
        <v>2402</v>
      </c>
      <c r="K1627" s="73" t="s">
        <v>2402</v>
      </c>
    </row>
    <row r="1628" spans="1:11" ht="33.75">
      <c r="A1628" s="72" t="s">
        <v>1985</v>
      </c>
      <c r="B1628" s="72"/>
      <c r="C1628" s="73" t="s">
        <v>1128</v>
      </c>
      <c r="D1628" s="72" t="s">
        <v>1674</v>
      </c>
      <c r="E1628" s="72" t="s">
        <v>1129</v>
      </c>
      <c r="F1628" s="257" t="s">
        <v>2012</v>
      </c>
      <c r="G1628" s="257"/>
      <c r="H1628" s="74" t="s">
        <v>1582</v>
      </c>
      <c r="I1628" s="73" t="s">
        <v>1093</v>
      </c>
      <c r="J1628" s="73" t="s">
        <v>1130</v>
      </c>
      <c r="K1628" s="75">
        <v>0.13</v>
      </c>
    </row>
    <row r="1629" spans="1:11">
      <c r="A1629" s="81"/>
      <c r="B1629" s="77"/>
      <c r="C1629" s="77"/>
      <c r="D1629" s="77"/>
      <c r="E1629" s="77"/>
      <c r="F1629" s="94" t="s">
        <v>1989</v>
      </c>
      <c r="G1629" s="94" t="s">
        <v>2402</v>
      </c>
      <c r="H1629" s="94" t="s">
        <v>1991</v>
      </c>
      <c r="I1629" s="94" t="s">
        <v>1990</v>
      </c>
      <c r="J1629" s="94" t="s">
        <v>1992</v>
      </c>
      <c r="K1629" s="94" t="s">
        <v>2402</v>
      </c>
    </row>
    <row r="1630" spans="1:11" ht="15.75" thickBot="1">
      <c r="A1630" s="81"/>
      <c r="B1630" s="77"/>
      <c r="C1630" s="77"/>
      <c r="D1630" s="77"/>
      <c r="E1630" s="77"/>
      <c r="F1630" s="73" t="s">
        <v>1993</v>
      </c>
      <c r="G1630" s="73" t="s">
        <v>124</v>
      </c>
      <c r="H1630" s="265" t="s">
        <v>1995</v>
      </c>
      <c r="I1630" s="265"/>
      <c r="J1630" s="265" t="s">
        <v>2436</v>
      </c>
      <c r="K1630" s="265"/>
    </row>
    <row r="1631" spans="1:11" ht="15.75" thickTop="1">
      <c r="A1631" s="83"/>
      <c r="B1631" s="68"/>
      <c r="C1631" s="68"/>
      <c r="D1631" s="68"/>
      <c r="E1631" s="68"/>
      <c r="F1631" s="76"/>
      <c r="G1631" s="76"/>
      <c r="H1631" s="76"/>
      <c r="I1631" s="76"/>
      <c r="J1631" s="76"/>
      <c r="K1631" s="90"/>
    </row>
    <row r="1632" spans="1:11">
      <c r="A1632" s="69"/>
      <c r="B1632" s="69" t="s">
        <v>1845</v>
      </c>
      <c r="C1632" s="70" t="s">
        <v>1713</v>
      </c>
      <c r="D1632" s="69" t="s">
        <v>1623</v>
      </c>
      <c r="E1632" s="69" t="s">
        <v>1681</v>
      </c>
      <c r="F1632" s="264" t="s">
        <v>1745</v>
      </c>
      <c r="G1632" s="264"/>
      <c r="H1632" s="71" t="s">
        <v>1649</v>
      </c>
      <c r="I1632" s="70" t="s">
        <v>1815</v>
      </c>
      <c r="J1632" s="70" t="s">
        <v>1958</v>
      </c>
      <c r="K1632" s="70" t="s">
        <v>1748</v>
      </c>
    </row>
    <row r="1633" spans="1:11" ht="22.5">
      <c r="A1633" s="72" t="s">
        <v>1981</v>
      </c>
      <c r="B1633" s="72"/>
      <c r="C1633" s="73" t="s">
        <v>1131</v>
      </c>
      <c r="D1633" s="72" t="s">
        <v>1674</v>
      </c>
      <c r="E1633" s="72" t="s">
        <v>1132</v>
      </c>
      <c r="F1633" s="257" t="s">
        <v>1670</v>
      </c>
      <c r="G1633" s="257"/>
      <c r="H1633" s="74" t="s">
        <v>1582</v>
      </c>
      <c r="I1633" s="73">
        <v>1</v>
      </c>
      <c r="J1633" s="73" t="s">
        <v>185</v>
      </c>
      <c r="K1633" s="73" t="s">
        <v>185</v>
      </c>
    </row>
    <row r="1634" spans="1:11" ht="33.75">
      <c r="A1634" s="72" t="s">
        <v>1985</v>
      </c>
      <c r="B1634" s="72"/>
      <c r="C1634" s="73" t="s">
        <v>1133</v>
      </c>
      <c r="D1634" s="72" t="s">
        <v>1674</v>
      </c>
      <c r="E1634" s="72" t="s">
        <v>1134</v>
      </c>
      <c r="F1634" s="257" t="s">
        <v>2012</v>
      </c>
      <c r="G1634" s="257"/>
      <c r="H1634" s="74" t="s">
        <v>1582</v>
      </c>
      <c r="I1634" s="73" t="s">
        <v>1093</v>
      </c>
      <c r="J1634" s="73" t="s">
        <v>1135</v>
      </c>
      <c r="K1634" s="75">
        <v>0.15</v>
      </c>
    </row>
    <row r="1635" spans="1:11">
      <c r="A1635" s="81"/>
      <c r="B1635" s="77"/>
      <c r="C1635" s="77"/>
      <c r="D1635" s="77"/>
      <c r="E1635" s="77"/>
      <c r="F1635" s="94" t="s">
        <v>1989</v>
      </c>
      <c r="G1635" s="94" t="s">
        <v>185</v>
      </c>
      <c r="H1635" s="94" t="s">
        <v>1991</v>
      </c>
      <c r="I1635" s="94" t="s">
        <v>1990</v>
      </c>
      <c r="J1635" s="94" t="s">
        <v>1992</v>
      </c>
      <c r="K1635" s="94" t="s">
        <v>185</v>
      </c>
    </row>
    <row r="1636" spans="1:11" ht="15.75" thickBot="1">
      <c r="A1636" s="81"/>
      <c r="B1636" s="77"/>
      <c r="C1636" s="77"/>
      <c r="D1636" s="77"/>
      <c r="E1636" s="77"/>
      <c r="F1636" s="73" t="s">
        <v>1993</v>
      </c>
      <c r="G1636" s="73" t="s">
        <v>124</v>
      </c>
      <c r="H1636" s="265" t="s">
        <v>1995</v>
      </c>
      <c r="I1636" s="265"/>
      <c r="J1636" s="265" t="s">
        <v>1099</v>
      </c>
      <c r="K1636" s="265"/>
    </row>
    <row r="1637" spans="1:11" ht="15.75" thickTop="1">
      <c r="A1637" s="83"/>
      <c r="B1637" s="68"/>
      <c r="C1637" s="68"/>
      <c r="D1637" s="68"/>
      <c r="E1637" s="68"/>
      <c r="F1637" s="76"/>
      <c r="G1637" s="76"/>
      <c r="H1637" s="76"/>
      <c r="I1637" s="76"/>
      <c r="J1637" s="76"/>
      <c r="K1637" s="90"/>
    </row>
    <row r="1638" spans="1:11">
      <c r="A1638" s="69"/>
      <c r="B1638" s="69" t="s">
        <v>1845</v>
      </c>
      <c r="C1638" s="70" t="s">
        <v>1713</v>
      </c>
      <c r="D1638" s="69" t="s">
        <v>1623</v>
      </c>
      <c r="E1638" s="69" t="s">
        <v>1681</v>
      </c>
      <c r="F1638" s="264" t="s">
        <v>1745</v>
      </c>
      <c r="G1638" s="264"/>
      <c r="H1638" s="71" t="s">
        <v>1649</v>
      </c>
      <c r="I1638" s="70" t="s">
        <v>1815</v>
      </c>
      <c r="J1638" s="70" t="s">
        <v>1958</v>
      </c>
      <c r="K1638" s="70" t="s">
        <v>1748</v>
      </c>
    </row>
    <row r="1639" spans="1:11" ht="22.5">
      <c r="A1639" s="72" t="s">
        <v>1981</v>
      </c>
      <c r="B1639" s="72"/>
      <c r="C1639" s="73" t="s">
        <v>1136</v>
      </c>
      <c r="D1639" s="72" t="s">
        <v>1674</v>
      </c>
      <c r="E1639" s="72" t="s">
        <v>1137</v>
      </c>
      <c r="F1639" s="257" t="s">
        <v>1670</v>
      </c>
      <c r="G1639" s="257"/>
      <c r="H1639" s="74" t="s">
        <v>1582</v>
      </c>
      <c r="I1639" s="73">
        <v>1</v>
      </c>
      <c r="J1639" s="73" t="s">
        <v>2388</v>
      </c>
      <c r="K1639" s="73" t="s">
        <v>2388</v>
      </c>
    </row>
    <row r="1640" spans="1:11" ht="33.75">
      <c r="A1640" s="72" t="s">
        <v>1985</v>
      </c>
      <c r="B1640" s="72"/>
      <c r="C1640" s="73" t="s">
        <v>1138</v>
      </c>
      <c r="D1640" s="72" t="s">
        <v>1674</v>
      </c>
      <c r="E1640" s="72" t="s">
        <v>1139</v>
      </c>
      <c r="F1640" s="257" t="s">
        <v>2012</v>
      </c>
      <c r="G1640" s="257"/>
      <c r="H1640" s="74" t="s">
        <v>1582</v>
      </c>
      <c r="I1640" s="73" t="s">
        <v>1098</v>
      </c>
      <c r="J1640" s="73" t="s">
        <v>1140</v>
      </c>
      <c r="K1640" s="75">
        <v>0.14000000000000001</v>
      </c>
    </row>
    <row r="1641" spans="1:11">
      <c r="A1641" s="81"/>
      <c r="B1641" s="77"/>
      <c r="C1641" s="77"/>
      <c r="D1641" s="77"/>
      <c r="E1641" s="77"/>
      <c r="F1641" s="94" t="s">
        <v>1989</v>
      </c>
      <c r="G1641" s="94" t="s">
        <v>2388</v>
      </c>
      <c r="H1641" s="94" t="s">
        <v>1991</v>
      </c>
      <c r="I1641" s="94" t="s">
        <v>1990</v>
      </c>
      <c r="J1641" s="94" t="s">
        <v>1992</v>
      </c>
      <c r="K1641" s="94" t="s">
        <v>2388</v>
      </c>
    </row>
    <row r="1642" spans="1:11" ht="15.75" thickBot="1">
      <c r="A1642" s="81"/>
      <c r="B1642" s="77"/>
      <c r="C1642" s="77"/>
      <c r="D1642" s="77"/>
      <c r="E1642" s="77"/>
      <c r="F1642" s="73" t="s">
        <v>1993</v>
      </c>
      <c r="G1642" s="73" t="s">
        <v>124</v>
      </c>
      <c r="H1642" s="265" t="s">
        <v>1995</v>
      </c>
      <c r="I1642" s="265"/>
      <c r="J1642" s="265" t="s">
        <v>996</v>
      </c>
      <c r="K1642" s="265"/>
    </row>
    <row r="1643" spans="1:11" ht="15.75" thickTop="1">
      <c r="A1643" s="83"/>
      <c r="B1643" s="68"/>
      <c r="C1643" s="68"/>
      <c r="D1643" s="68"/>
      <c r="E1643" s="68"/>
      <c r="F1643" s="76"/>
      <c r="G1643" s="76"/>
      <c r="H1643" s="76"/>
      <c r="I1643" s="76"/>
      <c r="J1643" s="76"/>
      <c r="K1643" s="90"/>
    </row>
    <row r="1644" spans="1:11">
      <c r="A1644" s="69"/>
      <c r="B1644" s="69" t="s">
        <v>1845</v>
      </c>
      <c r="C1644" s="70" t="s">
        <v>1713</v>
      </c>
      <c r="D1644" s="69" t="s">
        <v>1623</v>
      </c>
      <c r="E1644" s="69" t="s">
        <v>1681</v>
      </c>
      <c r="F1644" s="264" t="s">
        <v>1745</v>
      </c>
      <c r="G1644" s="264"/>
      <c r="H1644" s="71" t="s">
        <v>1649</v>
      </c>
      <c r="I1644" s="70" t="s">
        <v>1815</v>
      </c>
      <c r="J1644" s="70" t="s">
        <v>1958</v>
      </c>
      <c r="K1644" s="70" t="s">
        <v>1748</v>
      </c>
    </row>
    <row r="1645" spans="1:11" ht="22.5">
      <c r="A1645" s="72" t="s">
        <v>1981</v>
      </c>
      <c r="B1645" s="72"/>
      <c r="C1645" s="73" t="s">
        <v>1141</v>
      </c>
      <c r="D1645" s="72" t="s">
        <v>1674</v>
      </c>
      <c r="E1645" s="72" t="s">
        <v>1142</v>
      </c>
      <c r="F1645" s="257" t="s">
        <v>1670</v>
      </c>
      <c r="G1645" s="257"/>
      <c r="H1645" s="74" t="s">
        <v>1582</v>
      </c>
      <c r="I1645" s="73">
        <v>1</v>
      </c>
      <c r="J1645" s="73" t="s">
        <v>2747</v>
      </c>
      <c r="K1645" s="73" t="s">
        <v>2747</v>
      </c>
    </row>
    <row r="1646" spans="1:11" ht="33.75">
      <c r="A1646" s="72" t="s">
        <v>1985</v>
      </c>
      <c r="B1646" s="72"/>
      <c r="C1646" s="73" t="s">
        <v>1143</v>
      </c>
      <c r="D1646" s="72" t="s">
        <v>1674</v>
      </c>
      <c r="E1646" s="72" t="s">
        <v>1144</v>
      </c>
      <c r="F1646" s="257" t="s">
        <v>2012</v>
      </c>
      <c r="G1646" s="257"/>
      <c r="H1646" s="74" t="s">
        <v>1582</v>
      </c>
      <c r="I1646" s="73" t="s">
        <v>1124</v>
      </c>
      <c r="J1646" s="73" t="s">
        <v>1145</v>
      </c>
      <c r="K1646" s="75">
        <v>7.0000000000000007E-2</v>
      </c>
    </row>
    <row r="1647" spans="1:11">
      <c r="A1647" s="81"/>
      <c r="B1647" s="77"/>
      <c r="C1647" s="77"/>
      <c r="D1647" s="77"/>
      <c r="E1647" s="77"/>
      <c r="F1647" s="94" t="s">
        <v>1989</v>
      </c>
      <c r="G1647" s="94" t="s">
        <v>2747</v>
      </c>
      <c r="H1647" s="94" t="s">
        <v>1991</v>
      </c>
      <c r="I1647" s="94" t="s">
        <v>2624</v>
      </c>
      <c r="J1647" s="94" t="s">
        <v>1992</v>
      </c>
      <c r="K1647" s="94" t="s">
        <v>2747</v>
      </c>
    </row>
    <row r="1648" spans="1:11" ht="15.75" thickBot="1">
      <c r="A1648" s="81"/>
      <c r="B1648" s="77"/>
      <c r="C1648" s="77"/>
      <c r="D1648" s="77"/>
      <c r="E1648" s="77"/>
      <c r="F1648" s="73" t="s">
        <v>1993</v>
      </c>
      <c r="G1648" s="73" t="s">
        <v>2062</v>
      </c>
      <c r="H1648" s="265" t="s">
        <v>1995</v>
      </c>
      <c r="I1648" s="265"/>
      <c r="J1648" s="265" t="s">
        <v>2209</v>
      </c>
      <c r="K1648" s="265"/>
    </row>
    <row r="1649" spans="1:11" ht="15.75" thickTop="1">
      <c r="A1649" s="83"/>
      <c r="B1649" s="68"/>
      <c r="C1649" s="68"/>
      <c r="D1649" s="68"/>
      <c r="E1649" s="68"/>
      <c r="F1649" s="76"/>
      <c r="G1649" s="76"/>
      <c r="H1649" s="76"/>
      <c r="I1649" s="76"/>
      <c r="J1649" s="76"/>
      <c r="K1649" s="90"/>
    </row>
    <row r="1650" spans="1:11">
      <c r="A1650" s="69"/>
      <c r="B1650" s="69" t="s">
        <v>1845</v>
      </c>
      <c r="C1650" s="70" t="s">
        <v>1713</v>
      </c>
      <c r="D1650" s="69" t="s">
        <v>1623</v>
      </c>
      <c r="E1650" s="69" t="s">
        <v>1681</v>
      </c>
      <c r="F1650" s="264" t="s">
        <v>1745</v>
      </c>
      <c r="G1650" s="264"/>
      <c r="H1650" s="71" t="s">
        <v>1649</v>
      </c>
      <c r="I1650" s="70" t="s">
        <v>1815</v>
      </c>
      <c r="J1650" s="70" t="s">
        <v>1958</v>
      </c>
      <c r="K1650" s="70" t="s">
        <v>1748</v>
      </c>
    </row>
    <row r="1651" spans="1:11" ht="22.5">
      <c r="A1651" s="72" t="s">
        <v>1981</v>
      </c>
      <c r="B1651" s="72"/>
      <c r="C1651" s="73" t="s">
        <v>1146</v>
      </c>
      <c r="D1651" s="72" t="s">
        <v>1674</v>
      </c>
      <c r="E1651" s="72" t="s">
        <v>1147</v>
      </c>
      <c r="F1651" s="257" t="s">
        <v>1670</v>
      </c>
      <c r="G1651" s="257"/>
      <c r="H1651" s="74" t="s">
        <v>1582</v>
      </c>
      <c r="I1651" s="73">
        <v>1</v>
      </c>
      <c r="J1651" s="73" t="s">
        <v>1106</v>
      </c>
      <c r="K1651" s="73" t="s">
        <v>1106</v>
      </c>
    </row>
    <row r="1652" spans="1:11" ht="33.75">
      <c r="A1652" s="72" t="s">
        <v>1985</v>
      </c>
      <c r="B1652" s="72"/>
      <c r="C1652" s="73" t="s">
        <v>1148</v>
      </c>
      <c r="D1652" s="72" t="s">
        <v>1674</v>
      </c>
      <c r="E1652" s="72" t="s">
        <v>1149</v>
      </c>
      <c r="F1652" s="257" t="s">
        <v>2012</v>
      </c>
      <c r="G1652" s="257"/>
      <c r="H1652" s="74" t="s">
        <v>1582</v>
      </c>
      <c r="I1652" s="73" t="s">
        <v>1150</v>
      </c>
      <c r="J1652" s="73" t="s">
        <v>2127</v>
      </c>
      <c r="K1652" s="75">
        <v>0.09</v>
      </c>
    </row>
    <row r="1653" spans="1:11">
      <c r="A1653" s="81"/>
      <c r="B1653" s="77"/>
      <c r="C1653" s="77"/>
      <c r="D1653" s="77"/>
      <c r="E1653" s="77"/>
      <c r="F1653" s="73" t="s">
        <v>1989</v>
      </c>
      <c r="G1653" s="73" t="s">
        <v>1106</v>
      </c>
      <c r="H1653" s="73" t="s">
        <v>1991</v>
      </c>
      <c r="I1653" s="73" t="s">
        <v>1990</v>
      </c>
      <c r="J1653" s="73" t="s">
        <v>1992</v>
      </c>
      <c r="K1653" s="73" t="s">
        <v>1106</v>
      </c>
    </row>
    <row r="1654" spans="1:11" ht="15.75" thickBot="1">
      <c r="A1654" s="81"/>
      <c r="B1654" s="77"/>
      <c r="C1654" s="77"/>
      <c r="D1654" s="77"/>
      <c r="E1654" s="77"/>
      <c r="F1654" s="73" t="s">
        <v>1993</v>
      </c>
      <c r="G1654" s="73" t="s">
        <v>2414</v>
      </c>
      <c r="H1654" s="265" t="s">
        <v>1995</v>
      </c>
      <c r="I1654" s="265"/>
      <c r="J1654" s="265" t="s">
        <v>2074</v>
      </c>
      <c r="K1654" s="265"/>
    </row>
    <row r="1655" spans="1:11" ht="15.75" thickTop="1">
      <c r="A1655" s="83"/>
      <c r="B1655" s="68"/>
      <c r="C1655" s="68"/>
      <c r="D1655" s="68"/>
      <c r="E1655" s="68"/>
      <c r="F1655" s="76"/>
      <c r="G1655" s="76"/>
      <c r="H1655" s="76"/>
      <c r="I1655" s="76"/>
      <c r="J1655" s="76"/>
      <c r="K1655" s="90"/>
    </row>
    <row r="1656" spans="1:11">
      <c r="A1656" s="69"/>
      <c r="B1656" s="69" t="s">
        <v>1845</v>
      </c>
      <c r="C1656" s="70" t="s">
        <v>1713</v>
      </c>
      <c r="D1656" s="69" t="s">
        <v>1623</v>
      </c>
      <c r="E1656" s="69" t="s">
        <v>1681</v>
      </c>
      <c r="F1656" s="264" t="s">
        <v>1745</v>
      </c>
      <c r="G1656" s="264"/>
      <c r="H1656" s="71" t="s">
        <v>1649</v>
      </c>
      <c r="I1656" s="70" t="s">
        <v>1815</v>
      </c>
      <c r="J1656" s="70" t="s">
        <v>1958</v>
      </c>
      <c r="K1656" s="70" t="s">
        <v>1748</v>
      </c>
    </row>
    <row r="1657" spans="1:11" ht="22.5">
      <c r="A1657" s="72" t="s">
        <v>1981</v>
      </c>
      <c r="B1657" s="72"/>
      <c r="C1657" s="73" t="s">
        <v>1151</v>
      </c>
      <c r="D1657" s="72" t="s">
        <v>1674</v>
      </c>
      <c r="E1657" s="72" t="s">
        <v>1152</v>
      </c>
      <c r="F1657" s="257" t="s">
        <v>1670</v>
      </c>
      <c r="G1657" s="257"/>
      <c r="H1657" s="74" t="s">
        <v>1582</v>
      </c>
      <c r="I1657" s="73">
        <v>1</v>
      </c>
      <c r="J1657" s="73" t="s">
        <v>2262</v>
      </c>
      <c r="K1657" s="73" t="s">
        <v>2262</v>
      </c>
    </row>
    <row r="1658" spans="1:11" ht="33.75">
      <c r="A1658" s="72" t="s">
        <v>1985</v>
      </c>
      <c r="B1658" s="72"/>
      <c r="C1658" s="73" t="s">
        <v>1153</v>
      </c>
      <c r="D1658" s="72" t="s">
        <v>1674</v>
      </c>
      <c r="E1658" s="72" t="s">
        <v>1154</v>
      </c>
      <c r="F1658" s="257" t="s">
        <v>2012</v>
      </c>
      <c r="G1658" s="257"/>
      <c r="H1658" s="74" t="s">
        <v>1582</v>
      </c>
      <c r="I1658" s="73" t="s">
        <v>1150</v>
      </c>
      <c r="J1658" s="73" t="s">
        <v>1155</v>
      </c>
      <c r="K1658" s="75">
        <v>0.12</v>
      </c>
    </row>
    <row r="1659" spans="1:11">
      <c r="A1659" s="81"/>
      <c r="B1659" s="77"/>
      <c r="C1659" s="77"/>
      <c r="D1659" s="77"/>
      <c r="E1659" s="77"/>
      <c r="F1659" s="73" t="s">
        <v>1989</v>
      </c>
      <c r="G1659" s="73" t="s">
        <v>2262</v>
      </c>
      <c r="H1659" s="73" t="s">
        <v>1991</v>
      </c>
      <c r="I1659" s="73" t="s">
        <v>1990</v>
      </c>
      <c r="J1659" s="73" t="s">
        <v>1992</v>
      </c>
      <c r="K1659" s="73" t="s">
        <v>2262</v>
      </c>
    </row>
    <row r="1660" spans="1:11" ht="15.75" thickBot="1">
      <c r="A1660" s="81"/>
      <c r="B1660" s="77"/>
      <c r="C1660" s="77"/>
      <c r="D1660" s="77"/>
      <c r="E1660" s="77"/>
      <c r="F1660" s="73" t="s">
        <v>1993</v>
      </c>
      <c r="G1660" s="73" t="s">
        <v>124</v>
      </c>
      <c r="H1660" s="265" t="s">
        <v>1995</v>
      </c>
      <c r="I1660" s="265"/>
      <c r="J1660" s="265" t="s">
        <v>185</v>
      </c>
      <c r="K1660" s="265"/>
    </row>
    <row r="1661" spans="1:11" ht="15.75" thickTop="1">
      <c r="A1661" s="83"/>
      <c r="B1661" s="68"/>
      <c r="C1661" s="68"/>
      <c r="D1661" s="68"/>
      <c r="E1661" s="68"/>
      <c r="F1661" s="76"/>
      <c r="G1661" s="76"/>
      <c r="H1661" s="76"/>
      <c r="I1661" s="76"/>
      <c r="J1661" s="76"/>
      <c r="K1661" s="90"/>
    </row>
    <row r="1662" spans="1:11">
      <c r="A1662" s="69"/>
      <c r="B1662" s="69" t="s">
        <v>1845</v>
      </c>
      <c r="C1662" s="70" t="s">
        <v>1713</v>
      </c>
      <c r="D1662" s="69" t="s">
        <v>1623</v>
      </c>
      <c r="E1662" s="69" t="s">
        <v>1681</v>
      </c>
      <c r="F1662" s="264" t="s">
        <v>1745</v>
      </c>
      <c r="G1662" s="264"/>
      <c r="H1662" s="71" t="s">
        <v>1649</v>
      </c>
      <c r="I1662" s="70" t="s">
        <v>1815</v>
      </c>
      <c r="J1662" s="70" t="s">
        <v>1958</v>
      </c>
      <c r="K1662" s="70" t="s">
        <v>1748</v>
      </c>
    </row>
    <row r="1663" spans="1:11" ht="22.5">
      <c r="A1663" s="72" t="s">
        <v>1981</v>
      </c>
      <c r="B1663" s="72"/>
      <c r="C1663" s="73" t="s">
        <v>1156</v>
      </c>
      <c r="D1663" s="72" t="s">
        <v>1674</v>
      </c>
      <c r="E1663" s="72" t="s">
        <v>1157</v>
      </c>
      <c r="F1663" s="257" t="s">
        <v>1670</v>
      </c>
      <c r="G1663" s="257"/>
      <c r="H1663" s="74" t="s">
        <v>1582</v>
      </c>
      <c r="I1663" s="73">
        <v>1</v>
      </c>
      <c r="J1663" s="73" t="s">
        <v>2247</v>
      </c>
      <c r="K1663" s="73" t="s">
        <v>2247</v>
      </c>
    </row>
    <row r="1664" spans="1:11" ht="33.75">
      <c r="A1664" s="72" t="s">
        <v>1985</v>
      </c>
      <c r="B1664" s="72"/>
      <c r="C1664" s="73" t="s">
        <v>1158</v>
      </c>
      <c r="D1664" s="72" t="s">
        <v>1674</v>
      </c>
      <c r="E1664" s="72" t="s">
        <v>1159</v>
      </c>
      <c r="F1664" s="257" t="s">
        <v>2012</v>
      </c>
      <c r="G1664" s="257"/>
      <c r="H1664" s="74" t="s">
        <v>1582</v>
      </c>
      <c r="I1664" s="73" t="s">
        <v>1112</v>
      </c>
      <c r="J1664" s="73" t="s">
        <v>2408</v>
      </c>
      <c r="K1664" s="75">
        <v>0.19</v>
      </c>
    </row>
    <row r="1665" spans="1:11">
      <c r="A1665" s="81"/>
      <c r="B1665" s="77"/>
      <c r="C1665" s="77"/>
      <c r="D1665" s="77"/>
      <c r="E1665" s="77"/>
      <c r="F1665" s="73" t="s">
        <v>1989</v>
      </c>
      <c r="G1665" s="73" t="s">
        <v>2247</v>
      </c>
      <c r="H1665" s="73" t="s">
        <v>1991</v>
      </c>
      <c r="I1665" s="73" t="s">
        <v>1990</v>
      </c>
      <c r="J1665" s="73" t="s">
        <v>1992</v>
      </c>
      <c r="K1665" s="73" t="s">
        <v>2247</v>
      </c>
    </row>
    <row r="1666" spans="1:11" ht="15.75" thickBot="1">
      <c r="A1666" s="81"/>
      <c r="B1666" s="77"/>
      <c r="C1666" s="77"/>
      <c r="D1666" s="77"/>
      <c r="E1666" s="77"/>
      <c r="F1666" s="73" t="s">
        <v>1993</v>
      </c>
      <c r="G1666" s="73" t="s">
        <v>2005</v>
      </c>
      <c r="H1666" s="265" t="s">
        <v>1995</v>
      </c>
      <c r="I1666" s="265"/>
      <c r="J1666" s="265" t="s">
        <v>326</v>
      </c>
      <c r="K1666" s="265"/>
    </row>
    <row r="1667" spans="1:11" ht="15.75" thickTop="1">
      <c r="A1667" s="83"/>
      <c r="B1667" s="68"/>
      <c r="C1667" s="68"/>
      <c r="D1667" s="68"/>
      <c r="E1667" s="68"/>
      <c r="F1667" s="76"/>
      <c r="G1667" s="76"/>
      <c r="H1667" s="76"/>
      <c r="I1667" s="76"/>
      <c r="J1667" s="76"/>
      <c r="K1667" s="90"/>
    </row>
    <row r="1668" spans="1:11">
      <c r="A1668" s="69"/>
      <c r="B1668" s="69" t="s">
        <v>1845</v>
      </c>
      <c r="C1668" s="70" t="s">
        <v>1713</v>
      </c>
      <c r="D1668" s="69" t="s">
        <v>1623</v>
      </c>
      <c r="E1668" s="69" t="s">
        <v>1681</v>
      </c>
      <c r="F1668" s="264" t="s">
        <v>1745</v>
      </c>
      <c r="G1668" s="264"/>
      <c r="H1668" s="71" t="s">
        <v>1649</v>
      </c>
      <c r="I1668" s="70" t="s">
        <v>1815</v>
      </c>
      <c r="J1668" s="70" t="s">
        <v>1958</v>
      </c>
      <c r="K1668" s="70" t="s">
        <v>1748</v>
      </c>
    </row>
    <row r="1669" spans="1:11" ht="22.5">
      <c r="A1669" s="72" t="s">
        <v>1981</v>
      </c>
      <c r="B1669" s="72"/>
      <c r="C1669" s="73" t="s">
        <v>1160</v>
      </c>
      <c r="D1669" s="72" t="s">
        <v>1674</v>
      </c>
      <c r="E1669" s="72" t="s">
        <v>1161</v>
      </c>
      <c r="F1669" s="257" t="s">
        <v>1670</v>
      </c>
      <c r="G1669" s="257"/>
      <c r="H1669" s="74" t="s">
        <v>1582</v>
      </c>
      <c r="I1669" s="73">
        <v>1</v>
      </c>
      <c r="J1669" s="73" t="s">
        <v>2402</v>
      </c>
      <c r="K1669" s="73" t="s">
        <v>2402</v>
      </c>
    </row>
    <row r="1670" spans="1:11" ht="33.75">
      <c r="A1670" s="72" t="s">
        <v>1985</v>
      </c>
      <c r="B1670" s="72"/>
      <c r="C1670" s="73" t="s">
        <v>1162</v>
      </c>
      <c r="D1670" s="72" t="s">
        <v>1674</v>
      </c>
      <c r="E1670" s="72" t="s">
        <v>1163</v>
      </c>
      <c r="F1670" s="257" t="s">
        <v>2012</v>
      </c>
      <c r="G1670" s="257"/>
      <c r="H1670" s="74" t="s">
        <v>1582</v>
      </c>
      <c r="I1670" s="73" t="s">
        <v>1093</v>
      </c>
      <c r="J1670" s="73" t="s">
        <v>2408</v>
      </c>
      <c r="K1670" s="75">
        <v>0.13</v>
      </c>
    </row>
    <row r="1671" spans="1:11">
      <c r="A1671" s="81"/>
      <c r="B1671" s="77"/>
      <c r="C1671" s="77"/>
      <c r="D1671" s="77"/>
      <c r="E1671" s="77"/>
      <c r="F1671" s="94" t="s">
        <v>1989</v>
      </c>
      <c r="G1671" s="94" t="s">
        <v>2402</v>
      </c>
      <c r="H1671" s="94" t="s">
        <v>1991</v>
      </c>
      <c r="I1671" s="94" t="s">
        <v>1990</v>
      </c>
      <c r="J1671" s="94" t="s">
        <v>1992</v>
      </c>
      <c r="K1671" s="94" t="s">
        <v>2402</v>
      </c>
    </row>
    <row r="1672" spans="1:11" ht="15.75" thickBot="1">
      <c r="A1672" s="81"/>
      <c r="B1672" s="77"/>
      <c r="C1672" s="77"/>
      <c r="D1672" s="77"/>
      <c r="E1672" s="77"/>
      <c r="F1672" s="73" t="s">
        <v>1993</v>
      </c>
      <c r="G1672" s="73" t="s">
        <v>124</v>
      </c>
      <c r="H1672" s="265" t="s">
        <v>1995</v>
      </c>
      <c r="I1672" s="265"/>
      <c r="J1672" s="265" t="s">
        <v>2436</v>
      </c>
      <c r="K1672" s="265"/>
    </row>
    <row r="1673" spans="1:11" ht="15.75" thickTop="1">
      <c r="A1673" s="83"/>
      <c r="B1673" s="68"/>
      <c r="C1673" s="68"/>
      <c r="D1673" s="68"/>
      <c r="E1673" s="68"/>
      <c r="F1673" s="76"/>
      <c r="G1673" s="76"/>
      <c r="H1673" s="76"/>
      <c r="I1673" s="76"/>
      <c r="J1673" s="76"/>
      <c r="K1673" s="90"/>
    </row>
    <row r="1674" spans="1:11">
      <c r="A1674" s="69"/>
      <c r="B1674" s="69" t="s">
        <v>1845</v>
      </c>
      <c r="C1674" s="70" t="s">
        <v>1713</v>
      </c>
      <c r="D1674" s="69" t="s">
        <v>1623</v>
      </c>
      <c r="E1674" s="69" t="s">
        <v>1681</v>
      </c>
      <c r="F1674" s="264" t="s">
        <v>1745</v>
      </c>
      <c r="G1674" s="264"/>
      <c r="H1674" s="71" t="s">
        <v>1649</v>
      </c>
      <c r="I1674" s="70" t="s">
        <v>1815</v>
      </c>
      <c r="J1674" s="70" t="s">
        <v>1958</v>
      </c>
      <c r="K1674" s="70" t="s">
        <v>1748</v>
      </c>
    </row>
    <row r="1675" spans="1:11" ht="22.5">
      <c r="A1675" s="72" t="s">
        <v>1981</v>
      </c>
      <c r="B1675" s="72"/>
      <c r="C1675" s="73" t="s">
        <v>2650</v>
      </c>
      <c r="D1675" s="72" t="s">
        <v>1674</v>
      </c>
      <c r="E1675" s="72" t="s">
        <v>2651</v>
      </c>
      <c r="F1675" s="257" t="s">
        <v>1670</v>
      </c>
      <c r="G1675" s="257"/>
      <c r="H1675" s="74" t="s">
        <v>1582</v>
      </c>
      <c r="I1675" s="73">
        <v>1</v>
      </c>
      <c r="J1675" s="73" t="s">
        <v>2652</v>
      </c>
      <c r="K1675" s="73" t="s">
        <v>2652</v>
      </c>
    </row>
    <row r="1676" spans="1:11" ht="33.75">
      <c r="A1676" s="72" t="s">
        <v>1985</v>
      </c>
      <c r="B1676" s="72"/>
      <c r="C1676" s="73" t="s">
        <v>2653</v>
      </c>
      <c r="D1676" s="72" t="s">
        <v>1674</v>
      </c>
      <c r="E1676" s="72" t="s">
        <v>2654</v>
      </c>
      <c r="F1676" s="257" t="s">
        <v>2012</v>
      </c>
      <c r="G1676" s="257"/>
      <c r="H1676" s="74" t="s">
        <v>1582</v>
      </c>
      <c r="I1676" s="73" t="s">
        <v>1098</v>
      </c>
      <c r="J1676" s="73" t="s">
        <v>2408</v>
      </c>
      <c r="K1676" s="75">
        <v>0.1</v>
      </c>
    </row>
    <row r="1677" spans="1:11">
      <c r="A1677" s="81"/>
      <c r="B1677" s="77"/>
      <c r="C1677" s="77"/>
      <c r="D1677" s="77"/>
      <c r="E1677" s="77"/>
      <c r="F1677" s="94" t="s">
        <v>1989</v>
      </c>
      <c r="G1677" s="94" t="s">
        <v>2652</v>
      </c>
      <c r="H1677" s="94" t="s">
        <v>1991</v>
      </c>
      <c r="I1677" s="94" t="s">
        <v>1990</v>
      </c>
      <c r="J1677" s="94" t="s">
        <v>1992</v>
      </c>
      <c r="K1677" s="94" t="s">
        <v>2652</v>
      </c>
    </row>
    <row r="1678" spans="1:11" ht="15.75" thickBot="1">
      <c r="A1678" s="81"/>
      <c r="B1678" s="77"/>
      <c r="C1678" s="77"/>
      <c r="D1678" s="77"/>
      <c r="E1678" s="77"/>
      <c r="F1678" s="73" t="s">
        <v>1993</v>
      </c>
      <c r="G1678" s="73" t="s">
        <v>2414</v>
      </c>
      <c r="H1678" s="265" t="s">
        <v>1995</v>
      </c>
      <c r="I1678" s="265"/>
      <c r="J1678" s="265" t="s">
        <v>2262</v>
      </c>
      <c r="K1678" s="265"/>
    </row>
    <row r="1679" spans="1:11" ht="15.75" thickTop="1">
      <c r="A1679" s="83"/>
      <c r="B1679" s="68"/>
      <c r="C1679" s="68"/>
      <c r="D1679" s="68"/>
      <c r="E1679" s="68"/>
      <c r="F1679" s="76"/>
      <c r="G1679" s="76"/>
      <c r="H1679" s="76"/>
      <c r="I1679" s="76"/>
      <c r="J1679" s="76"/>
      <c r="K1679" s="90"/>
    </row>
    <row r="1680" spans="1:11">
      <c r="A1680" s="69"/>
      <c r="B1680" s="69" t="s">
        <v>1845</v>
      </c>
      <c r="C1680" s="70" t="s">
        <v>1713</v>
      </c>
      <c r="D1680" s="69" t="s">
        <v>1623</v>
      </c>
      <c r="E1680" s="69" t="s">
        <v>1681</v>
      </c>
      <c r="F1680" s="264" t="s">
        <v>1745</v>
      </c>
      <c r="G1680" s="264"/>
      <c r="H1680" s="71" t="s">
        <v>1649</v>
      </c>
      <c r="I1680" s="70" t="s">
        <v>1815</v>
      </c>
      <c r="J1680" s="70" t="s">
        <v>1958</v>
      </c>
      <c r="K1680" s="70" t="s">
        <v>1748</v>
      </c>
    </row>
    <row r="1681" spans="1:11" ht="22.5">
      <c r="A1681" s="72" t="s">
        <v>1981</v>
      </c>
      <c r="B1681" s="72"/>
      <c r="C1681" s="73" t="s">
        <v>739</v>
      </c>
      <c r="D1681" s="72" t="s">
        <v>1674</v>
      </c>
      <c r="E1681" s="72" t="s">
        <v>740</v>
      </c>
      <c r="F1681" s="257" t="s">
        <v>1670</v>
      </c>
      <c r="G1681" s="257"/>
      <c r="H1681" s="74" t="s">
        <v>1582</v>
      </c>
      <c r="I1681" s="73">
        <v>1</v>
      </c>
      <c r="J1681" s="73" t="s">
        <v>2388</v>
      </c>
      <c r="K1681" s="73" t="s">
        <v>2388</v>
      </c>
    </row>
    <row r="1682" spans="1:11" ht="33.75">
      <c r="A1682" s="72" t="s">
        <v>1985</v>
      </c>
      <c r="B1682" s="72"/>
      <c r="C1682" s="73" t="s">
        <v>741</v>
      </c>
      <c r="D1682" s="72" t="s">
        <v>1674</v>
      </c>
      <c r="E1682" s="72" t="s">
        <v>742</v>
      </c>
      <c r="F1682" s="257" t="s">
        <v>2012</v>
      </c>
      <c r="G1682" s="257"/>
      <c r="H1682" s="74" t="s">
        <v>1582</v>
      </c>
      <c r="I1682" s="73" t="s">
        <v>1112</v>
      </c>
      <c r="J1682" s="73" t="s">
        <v>743</v>
      </c>
      <c r="K1682" s="75">
        <v>0.14000000000000001</v>
      </c>
    </row>
    <row r="1683" spans="1:11">
      <c r="A1683" s="81"/>
      <c r="B1683" s="77"/>
      <c r="C1683" s="77"/>
      <c r="D1683" s="77"/>
      <c r="E1683" s="77"/>
      <c r="F1683" s="94" t="s">
        <v>1989</v>
      </c>
      <c r="G1683" s="94" t="s">
        <v>2388</v>
      </c>
      <c r="H1683" s="94" t="s">
        <v>1991</v>
      </c>
      <c r="I1683" s="94" t="s">
        <v>1990</v>
      </c>
      <c r="J1683" s="94" t="s">
        <v>1992</v>
      </c>
      <c r="K1683" s="94" t="s">
        <v>2388</v>
      </c>
    </row>
    <row r="1684" spans="1:11" ht="15.75" thickBot="1">
      <c r="A1684" s="81"/>
      <c r="B1684" s="77"/>
      <c r="C1684" s="77"/>
      <c r="D1684" s="77"/>
      <c r="E1684" s="77"/>
      <c r="F1684" s="73" t="s">
        <v>1993</v>
      </c>
      <c r="G1684" s="73" t="s">
        <v>124</v>
      </c>
      <c r="H1684" s="265" t="s">
        <v>1995</v>
      </c>
      <c r="I1684" s="265"/>
      <c r="J1684" s="265" t="s">
        <v>996</v>
      </c>
      <c r="K1684" s="265"/>
    </row>
    <row r="1685" spans="1:11" ht="15.75" thickTop="1">
      <c r="A1685" s="83"/>
      <c r="B1685" s="68"/>
      <c r="C1685" s="68"/>
      <c r="D1685" s="68"/>
      <c r="E1685" s="68"/>
      <c r="F1685" s="76"/>
      <c r="G1685" s="76"/>
      <c r="H1685" s="76"/>
      <c r="I1685" s="76"/>
      <c r="J1685" s="76"/>
      <c r="K1685" s="90"/>
    </row>
    <row r="1686" spans="1:11">
      <c r="A1686" s="69"/>
      <c r="B1686" s="69" t="s">
        <v>1845</v>
      </c>
      <c r="C1686" s="70" t="s">
        <v>1713</v>
      </c>
      <c r="D1686" s="69" t="s">
        <v>1623</v>
      </c>
      <c r="E1686" s="69" t="s">
        <v>1681</v>
      </c>
      <c r="F1686" s="264" t="s">
        <v>1745</v>
      </c>
      <c r="G1686" s="264"/>
      <c r="H1686" s="71" t="s">
        <v>1649</v>
      </c>
      <c r="I1686" s="70" t="s">
        <v>1815</v>
      </c>
      <c r="J1686" s="70" t="s">
        <v>1958</v>
      </c>
      <c r="K1686" s="70" t="s">
        <v>1748</v>
      </c>
    </row>
    <row r="1687" spans="1:11" ht="22.5">
      <c r="A1687" s="72" t="s">
        <v>1981</v>
      </c>
      <c r="B1687" s="72"/>
      <c r="C1687" s="73" t="s">
        <v>1164</v>
      </c>
      <c r="D1687" s="72" t="s">
        <v>1674</v>
      </c>
      <c r="E1687" s="72" t="s">
        <v>1165</v>
      </c>
      <c r="F1687" s="257" t="s">
        <v>1670</v>
      </c>
      <c r="G1687" s="257"/>
      <c r="H1687" s="74" t="s">
        <v>1582</v>
      </c>
      <c r="I1687" s="73">
        <v>1</v>
      </c>
      <c r="J1687" s="73" t="s">
        <v>2074</v>
      </c>
      <c r="K1687" s="73" t="s">
        <v>2074</v>
      </c>
    </row>
    <row r="1688" spans="1:11" ht="33.75">
      <c r="A1688" s="72" t="s">
        <v>1985</v>
      </c>
      <c r="B1688" s="72"/>
      <c r="C1688" s="73" t="s">
        <v>1166</v>
      </c>
      <c r="D1688" s="72" t="s">
        <v>1674</v>
      </c>
      <c r="E1688" s="72" t="s">
        <v>1167</v>
      </c>
      <c r="F1688" s="257" t="s">
        <v>2012</v>
      </c>
      <c r="G1688" s="257"/>
      <c r="H1688" s="74" t="s">
        <v>1582</v>
      </c>
      <c r="I1688" s="73" t="s">
        <v>1093</v>
      </c>
      <c r="J1688" s="73" t="s">
        <v>1168</v>
      </c>
      <c r="K1688" s="75">
        <v>0.11</v>
      </c>
    </row>
    <row r="1689" spans="1:11">
      <c r="A1689" s="81"/>
      <c r="B1689" s="77"/>
      <c r="C1689" s="77"/>
      <c r="D1689" s="77"/>
      <c r="E1689" s="77"/>
      <c r="F1689" s="94" t="s">
        <v>1989</v>
      </c>
      <c r="G1689" s="94" t="s">
        <v>2074</v>
      </c>
      <c r="H1689" s="94" t="s">
        <v>1991</v>
      </c>
      <c r="I1689" s="94" t="s">
        <v>1990</v>
      </c>
      <c r="J1689" s="94" t="s">
        <v>1992</v>
      </c>
      <c r="K1689" s="94" t="s">
        <v>2074</v>
      </c>
    </row>
    <row r="1690" spans="1:11" ht="15.75" thickBot="1">
      <c r="A1690" s="81"/>
      <c r="B1690" s="77"/>
      <c r="C1690" s="77"/>
      <c r="D1690" s="77"/>
      <c r="E1690" s="77"/>
      <c r="F1690" s="73" t="s">
        <v>1993</v>
      </c>
      <c r="G1690" s="73" t="s">
        <v>2414</v>
      </c>
      <c r="H1690" s="265" t="s">
        <v>1995</v>
      </c>
      <c r="I1690" s="265"/>
      <c r="J1690" s="265" t="s">
        <v>2402</v>
      </c>
      <c r="K1690" s="265"/>
    </row>
    <row r="1691" spans="1:11" ht="15.75" thickTop="1">
      <c r="A1691" s="83"/>
      <c r="B1691" s="68"/>
      <c r="C1691" s="68"/>
      <c r="D1691" s="68"/>
      <c r="E1691" s="68"/>
      <c r="F1691" s="76"/>
      <c r="G1691" s="76"/>
      <c r="H1691" s="76"/>
      <c r="I1691" s="76"/>
      <c r="J1691" s="76"/>
      <c r="K1691" s="90"/>
    </row>
    <row r="1692" spans="1:11">
      <c r="A1692" s="69"/>
      <c r="B1692" s="69" t="s">
        <v>1845</v>
      </c>
      <c r="C1692" s="70" t="s">
        <v>1713</v>
      </c>
      <c r="D1692" s="69" t="s">
        <v>1623</v>
      </c>
      <c r="E1692" s="69" t="s">
        <v>1681</v>
      </c>
      <c r="F1692" s="264" t="s">
        <v>1745</v>
      </c>
      <c r="G1692" s="264"/>
      <c r="H1692" s="71" t="s">
        <v>1649</v>
      </c>
      <c r="I1692" s="70" t="s">
        <v>1815</v>
      </c>
      <c r="J1692" s="70" t="s">
        <v>1958</v>
      </c>
      <c r="K1692" s="70" t="s">
        <v>1748</v>
      </c>
    </row>
    <row r="1693" spans="1:11" ht="22.5">
      <c r="A1693" s="72" t="s">
        <v>1981</v>
      </c>
      <c r="B1693" s="72"/>
      <c r="C1693" s="73" t="s">
        <v>2207</v>
      </c>
      <c r="D1693" s="72" t="s">
        <v>1674</v>
      </c>
      <c r="E1693" s="72" t="s">
        <v>2208</v>
      </c>
      <c r="F1693" s="257" t="s">
        <v>1670</v>
      </c>
      <c r="G1693" s="257"/>
      <c r="H1693" s="74" t="s">
        <v>1582</v>
      </c>
      <c r="I1693" s="73">
        <v>1</v>
      </c>
      <c r="J1693" s="73" t="s">
        <v>2210</v>
      </c>
      <c r="K1693" s="73" t="s">
        <v>2210</v>
      </c>
    </row>
    <row r="1694" spans="1:11" ht="22.5">
      <c r="A1694" s="72" t="s">
        <v>2002</v>
      </c>
      <c r="B1694" s="72"/>
      <c r="C1694" s="73" t="s">
        <v>2394</v>
      </c>
      <c r="D1694" s="72" t="s">
        <v>1674</v>
      </c>
      <c r="E1694" s="72" t="s">
        <v>2395</v>
      </c>
      <c r="F1694" s="257" t="s">
        <v>1670</v>
      </c>
      <c r="G1694" s="257"/>
      <c r="H1694" s="74" t="s">
        <v>1582</v>
      </c>
      <c r="I1694" s="73" t="s">
        <v>1988</v>
      </c>
      <c r="J1694" s="73" t="s">
        <v>2396</v>
      </c>
      <c r="K1694" s="75">
        <v>0.41</v>
      </c>
    </row>
    <row r="1695" spans="1:11" ht="22.5">
      <c r="A1695" s="72" t="s">
        <v>2002</v>
      </c>
      <c r="B1695" s="72"/>
      <c r="C1695" s="73" t="s">
        <v>2397</v>
      </c>
      <c r="D1695" s="72" t="s">
        <v>1674</v>
      </c>
      <c r="E1695" s="72" t="s">
        <v>2398</v>
      </c>
      <c r="F1695" s="257" t="s">
        <v>1670</v>
      </c>
      <c r="G1695" s="257"/>
      <c r="H1695" s="74" t="s">
        <v>1582</v>
      </c>
      <c r="I1695" s="73" t="s">
        <v>1988</v>
      </c>
      <c r="J1695" s="73" t="s">
        <v>2399</v>
      </c>
      <c r="K1695" s="75">
        <v>0.75</v>
      </c>
    </row>
    <row r="1696" spans="1:11" ht="22.5">
      <c r="A1696" s="72" t="s">
        <v>2002</v>
      </c>
      <c r="B1696" s="72"/>
      <c r="C1696" s="73" t="s">
        <v>1100</v>
      </c>
      <c r="D1696" s="72" t="s">
        <v>1674</v>
      </c>
      <c r="E1696" s="72" t="s">
        <v>1101</v>
      </c>
      <c r="F1696" s="257" t="s">
        <v>1670</v>
      </c>
      <c r="G1696" s="257"/>
      <c r="H1696" s="74" t="s">
        <v>1582</v>
      </c>
      <c r="I1696" s="73" t="s">
        <v>1988</v>
      </c>
      <c r="J1696" s="73" t="s">
        <v>1102</v>
      </c>
      <c r="K1696" s="75">
        <v>0.36</v>
      </c>
    </row>
    <row r="1697" spans="1:11" ht="33.75">
      <c r="A1697" s="72" t="s">
        <v>1985</v>
      </c>
      <c r="B1697" s="72"/>
      <c r="C1697" s="73" t="s">
        <v>2403</v>
      </c>
      <c r="D1697" s="72" t="s">
        <v>1674</v>
      </c>
      <c r="E1697" s="72" t="s">
        <v>2404</v>
      </c>
      <c r="F1697" s="257" t="s">
        <v>2329</v>
      </c>
      <c r="G1697" s="257"/>
      <c r="H1697" s="74" t="s">
        <v>1582</v>
      </c>
      <c r="I1697" s="73" t="s">
        <v>1988</v>
      </c>
      <c r="J1697" s="73" t="s">
        <v>2405</v>
      </c>
      <c r="K1697" s="75">
        <v>1.79</v>
      </c>
    </row>
    <row r="1698" spans="1:11" ht="33.75">
      <c r="A1698" s="72" t="s">
        <v>1985</v>
      </c>
      <c r="B1698" s="72"/>
      <c r="C1698" s="73" t="s">
        <v>1103</v>
      </c>
      <c r="D1698" s="72" t="s">
        <v>1674</v>
      </c>
      <c r="E1698" s="72" t="s">
        <v>1104</v>
      </c>
      <c r="F1698" s="257" t="s">
        <v>2012</v>
      </c>
      <c r="G1698" s="257"/>
      <c r="H1698" s="74" t="s">
        <v>1582</v>
      </c>
      <c r="I1698" s="73" t="s">
        <v>1988</v>
      </c>
      <c r="J1698" s="73" t="s">
        <v>1105</v>
      </c>
      <c r="K1698" s="75">
        <v>12.05</v>
      </c>
    </row>
    <row r="1699" spans="1:11" ht="33.75">
      <c r="A1699" s="72" t="s">
        <v>1985</v>
      </c>
      <c r="B1699" s="72"/>
      <c r="C1699" s="73" t="s">
        <v>2409</v>
      </c>
      <c r="D1699" s="72" t="s">
        <v>1674</v>
      </c>
      <c r="E1699" s="72" t="s">
        <v>2410</v>
      </c>
      <c r="F1699" s="257" t="s">
        <v>2329</v>
      </c>
      <c r="G1699" s="257"/>
      <c r="H1699" s="74" t="s">
        <v>1582</v>
      </c>
      <c r="I1699" s="73" t="s">
        <v>1988</v>
      </c>
      <c r="J1699" s="73" t="s">
        <v>2411</v>
      </c>
      <c r="K1699" s="75">
        <v>0.37</v>
      </c>
    </row>
    <row r="1700" spans="1:11" ht="33.75">
      <c r="A1700" s="72" t="s">
        <v>1985</v>
      </c>
      <c r="B1700" s="72"/>
      <c r="C1700" s="73" t="s">
        <v>2412</v>
      </c>
      <c r="D1700" s="72" t="s">
        <v>1674</v>
      </c>
      <c r="E1700" s="72" t="s">
        <v>2413</v>
      </c>
      <c r="F1700" s="257" t="s">
        <v>1987</v>
      </c>
      <c r="G1700" s="257"/>
      <c r="H1700" s="74" t="s">
        <v>1582</v>
      </c>
      <c r="I1700" s="73" t="s">
        <v>1988</v>
      </c>
      <c r="J1700" s="73" t="s">
        <v>2414</v>
      </c>
      <c r="K1700" s="75">
        <v>0.02</v>
      </c>
    </row>
    <row r="1701" spans="1:11" ht="33.75">
      <c r="A1701" s="72" t="s">
        <v>1985</v>
      </c>
      <c r="B1701" s="72"/>
      <c r="C1701" s="73" t="s">
        <v>2415</v>
      </c>
      <c r="D1701" s="72" t="s">
        <v>1674</v>
      </c>
      <c r="E1701" s="72" t="s">
        <v>2416</v>
      </c>
      <c r="F1701" s="257" t="s">
        <v>2417</v>
      </c>
      <c r="G1701" s="257"/>
      <c r="H1701" s="74" t="s">
        <v>1582</v>
      </c>
      <c r="I1701" s="73" t="s">
        <v>1988</v>
      </c>
      <c r="J1701" s="73" t="s">
        <v>2418</v>
      </c>
      <c r="K1701" s="75">
        <v>0.8</v>
      </c>
    </row>
    <row r="1702" spans="1:11">
      <c r="A1702" s="81"/>
      <c r="B1702" s="77"/>
      <c r="C1702" s="77"/>
      <c r="D1702" s="77"/>
      <c r="E1702" s="77"/>
      <c r="F1702" s="94" t="s">
        <v>1989</v>
      </c>
      <c r="G1702" s="94" t="s">
        <v>1169</v>
      </c>
      <c r="H1702" s="94" t="s">
        <v>1991</v>
      </c>
      <c r="I1702" s="94" t="s">
        <v>1990</v>
      </c>
      <c r="J1702" s="94" t="s">
        <v>1992</v>
      </c>
      <c r="K1702" s="94" t="s">
        <v>1169</v>
      </c>
    </row>
    <row r="1703" spans="1:11" ht="15.75" thickBot="1">
      <c r="A1703" s="81"/>
      <c r="B1703" s="77"/>
      <c r="C1703" s="77"/>
      <c r="D1703" s="77"/>
      <c r="E1703" s="77"/>
      <c r="F1703" s="73" t="s">
        <v>1993</v>
      </c>
      <c r="G1703" s="73" t="s">
        <v>1170</v>
      </c>
      <c r="H1703" s="265" t="s">
        <v>1995</v>
      </c>
      <c r="I1703" s="265"/>
      <c r="J1703" s="265" t="s">
        <v>1171</v>
      </c>
      <c r="K1703" s="265"/>
    </row>
    <row r="1704" spans="1:11" ht="15.75" thickTop="1">
      <c r="A1704" s="83"/>
      <c r="B1704" s="68"/>
      <c r="C1704" s="68"/>
      <c r="D1704" s="68"/>
      <c r="E1704" s="68"/>
      <c r="F1704" s="76"/>
      <c r="G1704" s="76"/>
      <c r="H1704" s="76"/>
      <c r="I1704" s="76"/>
      <c r="J1704" s="76"/>
      <c r="K1704" s="90"/>
    </row>
    <row r="1705" spans="1:11">
      <c r="A1705" s="69"/>
      <c r="B1705" s="69" t="s">
        <v>1845</v>
      </c>
      <c r="C1705" s="70" t="s">
        <v>1713</v>
      </c>
      <c r="D1705" s="69" t="s">
        <v>1623</v>
      </c>
      <c r="E1705" s="69" t="s">
        <v>1681</v>
      </c>
      <c r="F1705" s="264" t="s">
        <v>1745</v>
      </c>
      <c r="G1705" s="264"/>
      <c r="H1705" s="71" t="s">
        <v>1649</v>
      </c>
      <c r="I1705" s="70" t="s">
        <v>1815</v>
      </c>
      <c r="J1705" s="70" t="s">
        <v>1958</v>
      </c>
      <c r="K1705" s="70" t="s">
        <v>1748</v>
      </c>
    </row>
    <row r="1706" spans="1:11" ht="22.5">
      <c r="A1706" s="72" t="s">
        <v>1981</v>
      </c>
      <c r="B1706" s="72"/>
      <c r="C1706" s="73" t="s">
        <v>2184</v>
      </c>
      <c r="D1706" s="72" t="s">
        <v>1674</v>
      </c>
      <c r="E1706" s="72" t="s">
        <v>2185</v>
      </c>
      <c r="F1706" s="257" t="s">
        <v>1670</v>
      </c>
      <c r="G1706" s="257"/>
      <c r="H1706" s="74" t="s">
        <v>1582</v>
      </c>
      <c r="I1706" s="73">
        <v>1</v>
      </c>
      <c r="J1706" s="73" t="s">
        <v>2187</v>
      </c>
      <c r="K1706" s="73" t="s">
        <v>2187</v>
      </c>
    </row>
    <row r="1707" spans="1:11" ht="22.5">
      <c r="A1707" s="72" t="s">
        <v>2002</v>
      </c>
      <c r="B1707" s="72"/>
      <c r="C1707" s="73" t="s">
        <v>2394</v>
      </c>
      <c r="D1707" s="72" t="s">
        <v>1674</v>
      </c>
      <c r="E1707" s="72" t="s">
        <v>2395</v>
      </c>
      <c r="F1707" s="257" t="s">
        <v>1670</v>
      </c>
      <c r="G1707" s="257"/>
      <c r="H1707" s="74" t="s">
        <v>1582</v>
      </c>
      <c r="I1707" s="73" t="s">
        <v>1988</v>
      </c>
      <c r="J1707" s="73" t="s">
        <v>2396</v>
      </c>
      <c r="K1707" s="75">
        <v>0.41</v>
      </c>
    </row>
    <row r="1708" spans="1:11" ht="22.5">
      <c r="A1708" s="72" t="s">
        <v>2002</v>
      </c>
      <c r="B1708" s="72"/>
      <c r="C1708" s="73" t="s">
        <v>2397</v>
      </c>
      <c r="D1708" s="72" t="s">
        <v>1674</v>
      </c>
      <c r="E1708" s="72" t="s">
        <v>2398</v>
      </c>
      <c r="F1708" s="257" t="s">
        <v>1670</v>
      </c>
      <c r="G1708" s="257"/>
      <c r="H1708" s="74" t="s">
        <v>1582</v>
      </c>
      <c r="I1708" s="73" t="s">
        <v>1988</v>
      </c>
      <c r="J1708" s="73" t="s">
        <v>2399</v>
      </c>
      <c r="K1708" s="75">
        <v>0.75</v>
      </c>
    </row>
    <row r="1709" spans="1:11" ht="22.5">
      <c r="A1709" s="72" t="s">
        <v>2002</v>
      </c>
      <c r="B1709" s="72"/>
      <c r="C1709" s="73" t="s">
        <v>1107</v>
      </c>
      <c r="D1709" s="72" t="s">
        <v>1674</v>
      </c>
      <c r="E1709" s="72" t="s">
        <v>1108</v>
      </c>
      <c r="F1709" s="257" t="s">
        <v>1670</v>
      </c>
      <c r="G1709" s="257"/>
      <c r="H1709" s="74" t="s">
        <v>1582</v>
      </c>
      <c r="I1709" s="73" t="s">
        <v>1988</v>
      </c>
      <c r="J1709" s="73" t="s">
        <v>996</v>
      </c>
      <c r="K1709" s="75">
        <v>0.17</v>
      </c>
    </row>
    <row r="1710" spans="1:11" ht="33.75">
      <c r="A1710" s="72" t="s">
        <v>1985</v>
      </c>
      <c r="B1710" s="72"/>
      <c r="C1710" s="73" t="s">
        <v>2403</v>
      </c>
      <c r="D1710" s="72" t="s">
        <v>1674</v>
      </c>
      <c r="E1710" s="72" t="s">
        <v>2404</v>
      </c>
      <c r="F1710" s="257" t="s">
        <v>2329</v>
      </c>
      <c r="G1710" s="257"/>
      <c r="H1710" s="74" t="s">
        <v>1582</v>
      </c>
      <c r="I1710" s="73" t="s">
        <v>1988</v>
      </c>
      <c r="J1710" s="73" t="s">
        <v>2405</v>
      </c>
      <c r="K1710" s="75">
        <v>1.79</v>
      </c>
    </row>
    <row r="1711" spans="1:11" ht="33.75">
      <c r="A1711" s="72" t="s">
        <v>1985</v>
      </c>
      <c r="B1711" s="72"/>
      <c r="C1711" s="73" t="s">
        <v>1109</v>
      </c>
      <c r="D1711" s="72" t="s">
        <v>1674</v>
      </c>
      <c r="E1711" s="72" t="s">
        <v>1110</v>
      </c>
      <c r="F1711" s="257" t="s">
        <v>2012</v>
      </c>
      <c r="G1711" s="257"/>
      <c r="H1711" s="74" t="s">
        <v>1582</v>
      </c>
      <c r="I1711" s="73" t="s">
        <v>1988</v>
      </c>
      <c r="J1711" s="73" t="s">
        <v>1111</v>
      </c>
      <c r="K1711" s="75">
        <v>12.26</v>
      </c>
    </row>
    <row r="1712" spans="1:11" ht="33.75">
      <c r="A1712" s="72" t="s">
        <v>1985</v>
      </c>
      <c r="B1712" s="72"/>
      <c r="C1712" s="73" t="s">
        <v>2409</v>
      </c>
      <c r="D1712" s="72" t="s">
        <v>1674</v>
      </c>
      <c r="E1712" s="72" t="s">
        <v>2410</v>
      </c>
      <c r="F1712" s="257" t="s">
        <v>2329</v>
      </c>
      <c r="G1712" s="257"/>
      <c r="H1712" s="74" t="s">
        <v>1582</v>
      </c>
      <c r="I1712" s="73" t="s">
        <v>1988</v>
      </c>
      <c r="J1712" s="73" t="s">
        <v>2411</v>
      </c>
      <c r="K1712" s="75">
        <v>0.37</v>
      </c>
    </row>
    <row r="1713" spans="1:11" ht="33.75">
      <c r="A1713" s="72" t="s">
        <v>1985</v>
      </c>
      <c r="B1713" s="72"/>
      <c r="C1713" s="73" t="s">
        <v>2412</v>
      </c>
      <c r="D1713" s="72" t="s">
        <v>1674</v>
      </c>
      <c r="E1713" s="72" t="s">
        <v>2413</v>
      </c>
      <c r="F1713" s="257" t="s">
        <v>1987</v>
      </c>
      <c r="G1713" s="257"/>
      <c r="H1713" s="74" t="s">
        <v>1582</v>
      </c>
      <c r="I1713" s="73" t="s">
        <v>1988</v>
      </c>
      <c r="J1713" s="73" t="s">
        <v>2414</v>
      </c>
      <c r="K1713" s="75">
        <v>0.02</v>
      </c>
    </row>
    <row r="1714" spans="1:11" ht="33.75">
      <c r="A1714" s="72" t="s">
        <v>1985</v>
      </c>
      <c r="B1714" s="72"/>
      <c r="C1714" s="73" t="s">
        <v>2415</v>
      </c>
      <c r="D1714" s="72" t="s">
        <v>1674</v>
      </c>
      <c r="E1714" s="72" t="s">
        <v>2416</v>
      </c>
      <c r="F1714" s="257" t="s">
        <v>2417</v>
      </c>
      <c r="G1714" s="257"/>
      <c r="H1714" s="74" t="s">
        <v>1582</v>
      </c>
      <c r="I1714" s="73" t="s">
        <v>1988</v>
      </c>
      <c r="J1714" s="73" t="s">
        <v>2418</v>
      </c>
      <c r="K1714" s="75">
        <v>0.8</v>
      </c>
    </row>
    <row r="1715" spans="1:11">
      <c r="A1715" s="81"/>
      <c r="B1715" s="77"/>
      <c r="C1715" s="77"/>
      <c r="D1715" s="77"/>
      <c r="E1715" s="77"/>
      <c r="F1715" s="94" t="s">
        <v>1989</v>
      </c>
      <c r="G1715" s="94" t="s">
        <v>2152</v>
      </c>
      <c r="H1715" s="94" t="s">
        <v>1991</v>
      </c>
      <c r="I1715" s="94" t="s">
        <v>1990</v>
      </c>
      <c r="J1715" s="94" t="s">
        <v>1992</v>
      </c>
      <c r="K1715" s="94" t="s">
        <v>2152</v>
      </c>
    </row>
    <row r="1716" spans="1:11" ht="15.75" thickBot="1">
      <c r="A1716" s="81"/>
      <c r="B1716" s="77"/>
      <c r="C1716" s="77"/>
      <c r="D1716" s="77"/>
      <c r="E1716" s="77"/>
      <c r="F1716" s="73" t="s">
        <v>1993</v>
      </c>
      <c r="G1716" s="73" t="s">
        <v>1172</v>
      </c>
      <c r="H1716" s="265" t="s">
        <v>1995</v>
      </c>
      <c r="I1716" s="265"/>
      <c r="J1716" s="265" t="s">
        <v>1173</v>
      </c>
      <c r="K1716" s="265"/>
    </row>
    <row r="1717" spans="1:11" ht="15.75" thickTop="1">
      <c r="A1717" s="83"/>
      <c r="B1717" s="68"/>
      <c r="C1717" s="68"/>
      <c r="D1717" s="68"/>
      <c r="E1717" s="68"/>
      <c r="F1717" s="76"/>
      <c r="G1717" s="76"/>
      <c r="H1717" s="76"/>
      <c r="I1717" s="76"/>
      <c r="J1717" s="76"/>
      <c r="K1717" s="90"/>
    </row>
    <row r="1718" spans="1:11">
      <c r="A1718" s="69"/>
      <c r="B1718" s="69" t="s">
        <v>1845</v>
      </c>
      <c r="C1718" s="70" t="s">
        <v>1713</v>
      </c>
      <c r="D1718" s="69" t="s">
        <v>1623</v>
      </c>
      <c r="E1718" s="69" t="s">
        <v>1681</v>
      </c>
      <c r="F1718" s="264" t="s">
        <v>1745</v>
      </c>
      <c r="G1718" s="264"/>
      <c r="H1718" s="71" t="s">
        <v>1649</v>
      </c>
      <c r="I1718" s="70" t="s">
        <v>1815</v>
      </c>
      <c r="J1718" s="70" t="s">
        <v>1958</v>
      </c>
      <c r="K1718" s="70" t="s">
        <v>1748</v>
      </c>
    </row>
    <row r="1719" spans="1:11" ht="22.5">
      <c r="A1719" s="72" t="s">
        <v>1981</v>
      </c>
      <c r="B1719" s="72"/>
      <c r="C1719" s="73" t="s">
        <v>432</v>
      </c>
      <c r="D1719" s="72" t="s">
        <v>1674</v>
      </c>
      <c r="E1719" s="72" t="s">
        <v>433</v>
      </c>
      <c r="F1719" s="257" t="s">
        <v>1935</v>
      </c>
      <c r="G1719" s="257"/>
      <c r="H1719" s="74" t="s">
        <v>1735</v>
      </c>
      <c r="I1719" s="73">
        <v>1</v>
      </c>
      <c r="J1719" s="73" t="s">
        <v>434</v>
      </c>
      <c r="K1719" s="73" t="s">
        <v>434</v>
      </c>
    </row>
    <row r="1720" spans="1:11" ht="22.5">
      <c r="A1720" s="72" t="s">
        <v>2002</v>
      </c>
      <c r="B1720" s="72"/>
      <c r="C1720" s="73" t="s">
        <v>2053</v>
      </c>
      <c r="D1720" s="72" t="s">
        <v>1674</v>
      </c>
      <c r="E1720" s="72" t="s">
        <v>1727</v>
      </c>
      <c r="F1720" s="257" t="s">
        <v>1670</v>
      </c>
      <c r="G1720" s="257"/>
      <c r="H1720" s="74" t="s">
        <v>1582</v>
      </c>
      <c r="I1720" s="73" t="s">
        <v>2005</v>
      </c>
      <c r="J1720" s="73" t="s">
        <v>2055</v>
      </c>
      <c r="K1720" s="75">
        <v>0.64</v>
      </c>
    </row>
    <row r="1721" spans="1:11" ht="22.5">
      <c r="A1721" s="72" t="s">
        <v>2002</v>
      </c>
      <c r="B1721" s="72"/>
      <c r="C1721" s="73" t="s">
        <v>2184</v>
      </c>
      <c r="D1721" s="72" t="s">
        <v>1674</v>
      </c>
      <c r="E1721" s="72" t="s">
        <v>2185</v>
      </c>
      <c r="F1721" s="257" t="s">
        <v>1670</v>
      </c>
      <c r="G1721" s="257"/>
      <c r="H1721" s="74" t="s">
        <v>1582</v>
      </c>
      <c r="I1721" s="73" t="s">
        <v>185</v>
      </c>
      <c r="J1721" s="73" t="s">
        <v>2187</v>
      </c>
      <c r="K1721" s="75">
        <v>2.48</v>
      </c>
    </row>
    <row r="1722" spans="1:11" ht="33.75">
      <c r="A1722" s="72" t="s">
        <v>1985</v>
      </c>
      <c r="B1722" s="72"/>
      <c r="C1722" s="73" t="s">
        <v>1174</v>
      </c>
      <c r="D1722" s="72" t="s">
        <v>1674</v>
      </c>
      <c r="E1722" s="72" t="s">
        <v>1175</v>
      </c>
      <c r="F1722" s="257" t="s">
        <v>1910</v>
      </c>
      <c r="G1722" s="257"/>
      <c r="H1722" s="74" t="s">
        <v>1735</v>
      </c>
      <c r="I1722" s="73" t="s">
        <v>1988</v>
      </c>
      <c r="J1722" s="73" t="s">
        <v>2626</v>
      </c>
      <c r="K1722" s="75">
        <v>2.81</v>
      </c>
    </row>
    <row r="1723" spans="1:11" ht="33.75">
      <c r="A1723" s="72" t="s">
        <v>1985</v>
      </c>
      <c r="B1723" s="72"/>
      <c r="C1723" s="73" t="s">
        <v>668</v>
      </c>
      <c r="D1723" s="72" t="s">
        <v>1674</v>
      </c>
      <c r="E1723" s="72" t="s">
        <v>669</v>
      </c>
      <c r="F1723" s="257" t="s">
        <v>1910</v>
      </c>
      <c r="G1723" s="257"/>
      <c r="H1723" s="74" t="s">
        <v>1735</v>
      </c>
      <c r="I1723" s="73" t="s">
        <v>1176</v>
      </c>
      <c r="J1723" s="73" t="s">
        <v>670</v>
      </c>
      <c r="K1723" s="75">
        <v>0.05</v>
      </c>
    </row>
    <row r="1724" spans="1:11">
      <c r="A1724" s="81"/>
      <c r="B1724" s="77"/>
      <c r="C1724" s="77"/>
      <c r="D1724" s="77"/>
      <c r="E1724" s="77"/>
      <c r="F1724" s="94" t="s">
        <v>1989</v>
      </c>
      <c r="G1724" s="94" t="s">
        <v>1177</v>
      </c>
      <c r="H1724" s="94" t="s">
        <v>1991</v>
      </c>
      <c r="I1724" s="94" t="s">
        <v>1990</v>
      </c>
      <c r="J1724" s="94" t="s">
        <v>1992</v>
      </c>
      <c r="K1724" s="94" t="s">
        <v>1177</v>
      </c>
    </row>
    <row r="1725" spans="1:11" ht="15.75" thickBot="1">
      <c r="A1725" s="81"/>
      <c r="B1725" s="77"/>
      <c r="C1725" s="77"/>
      <c r="D1725" s="77"/>
      <c r="E1725" s="77"/>
      <c r="F1725" s="73" t="s">
        <v>1993</v>
      </c>
      <c r="G1725" s="73" t="s">
        <v>1178</v>
      </c>
      <c r="H1725" s="265" t="s">
        <v>1995</v>
      </c>
      <c r="I1725" s="265"/>
      <c r="J1725" s="265" t="s">
        <v>1179</v>
      </c>
      <c r="K1725" s="265"/>
    </row>
    <row r="1726" spans="1:11" ht="15.75" thickTop="1">
      <c r="A1726" s="83"/>
      <c r="B1726" s="68"/>
      <c r="C1726" s="68"/>
      <c r="D1726" s="68"/>
      <c r="E1726" s="68"/>
      <c r="F1726" s="76"/>
      <c r="G1726" s="76"/>
      <c r="H1726" s="76"/>
      <c r="I1726" s="76"/>
      <c r="J1726" s="76"/>
      <c r="K1726" s="90"/>
    </row>
    <row r="1727" spans="1:11">
      <c r="A1727" s="69"/>
      <c r="B1727" s="69" t="s">
        <v>1845</v>
      </c>
      <c r="C1727" s="70" t="s">
        <v>1713</v>
      </c>
      <c r="D1727" s="69" t="s">
        <v>1623</v>
      </c>
      <c r="E1727" s="69" t="s">
        <v>1681</v>
      </c>
      <c r="F1727" s="264" t="s">
        <v>1745</v>
      </c>
      <c r="G1727" s="264"/>
      <c r="H1727" s="71" t="s">
        <v>1649</v>
      </c>
      <c r="I1727" s="70" t="s">
        <v>1815</v>
      </c>
      <c r="J1727" s="70" t="s">
        <v>1958</v>
      </c>
      <c r="K1727" s="70" t="s">
        <v>1748</v>
      </c>
    </row>
    <row r="1728" spans="1:11" ht="22.5">
      <c r="A1728" s="72" t="s">
        <v>1981</v>
      </c>
      <c r="B1728" s="72"/>
      <c r="C1728" s="73" t="s">
        <v>2397</v>
      </c>
      <c r="D1728" s="72" t="s">
        <v>1674</v>
      </c>
      <c r="E1728" s="72" t="s">
        <v>2398</v>
      </c>
      <c r="F1728" s="257" t="s">
        <v>1670</v>
      </c>
      <c r="G1728" s="257"/>
      <c r="H1728" s="74" t="s">
        <v>1582</v>
      </c>
      <c r="I1728" s="73">
        <v>1</v>
      </c>
      <c r="J1728" s="73" t="s">
        <v>2399</v>
      </c>
      <c r="K1728" s="73" t="s">
        <v>2399</v>
      </c>
    </row>
    <row r="1729" spans="1:11" ht="33.75">
      <c r="A1729" s="72" t="s">
        <v>1985</v>
      </c>
      <c r="B1729" s="72"/>
      <c r="C1729" s="73" t="s">
        <v>1180</v>
      </c>
      <c r="D1729" s="72" t="s">
        <v>1674</v>
      </c>
      <c r="E1729" s="72" t="s">
        <v>1181</v>
      </c>
      <c r="F1729" s="257" t="s">
        <v>1910</v>
      </c>
      <c r="G1729" s="257"/>
      <c r="H1729" s="74" t="s">
        <v>1735</v>
      </c>
      <c r="I1729" s="73" t="s">
        <v>1182</v>
      </c>
      <c r="J1729" s="73" t="s">
        <v>1183</v>
      </c>
      <c r="K1729" s="75">
        <v>7.0000000000000007E-2</v>
      </c>
    </row>
    <row r="1730" spans="1:11" ht="33.75">
      <c r="A1730" s="72" t="s">
        <v>1985</v>
      </c>
      <c r="B1730" s="72"/>
      <c r="C1730" s="73" t="s">
        <v>1184</v>
      </c>
      <c r="D1730" s="72" t="s">
        <v>1674</v>
      </c>
      <c r="E1730" s="72" t="s">
        <v>1185</v>
      </c>
      <c r="F1730" s="257" t="s">
        <v>1910</v>
      </c>
      <c r="G1730" s="257"/>
      <c r="H1730" s="74" t="s">
        <v>1186</v>
      </c>
      <c r="I1730" s="73" t="s">
        <v>1187</v>
      </c>
      <c r="J1730" s="73" t="s">
        <v>1188</v>
      </c>
      <c r="K1730" s="75">
        <v>7.0000000000000007E-2</v>
      </c>
    </row>
    <row r="1731" spans="1:11" ht="33.75">
      <c r="A1731" s="72" t="s">
        <v>1985</v>
      </c>
      <c r="B1731" s="72"/>
      <c r="C1731" s="73" t="s">
        <v>1189</v>
      </c>
      <c r="D1731" s="72" t="s">
        <v>1674</v>
      </c>
      <c r="E1731" s="72" t="s">
        <v>1190</v>
      </c>
      <c r="F1731" s="257" t="s">
        <v>2254</v>
      </c>
      <c r="G1731" s="257"/>
      <c r="H1731" s="74" t="s">
        <v>1186</v>
      </c>
      <c r="I1731" s="73" t="s">
        <v>1191</v>
      </c>
      <c r="J1731" s="73" t="s">
        <v>1192</v>
      </c>
      <c r="K1731" s="75">
        <v>0.11</v>
      </c>
    </row>
    <row r="1732" spans="1:11" ht="33.75">
      <c r="A1732" s="72" t="s">
        <v>1985</v>
      </c>
      <c r="B1732" s="72"/>
      <c r="C1732" s="73" t="s">
        <v>1193</v>
      </c>
      <c r="D1732" s="72" t="s">
        <v>1674</v>
      </c>
      <c r="E1732" s="72" t="s">
        <v>1194</v>
      </c>
      <c r="F1732" s="257" t="s">
        <v>1910</v>
      </c>
      <c r="G1732" s="257"/>
      <c r="H1732" s="74" t="s">
        <v>1735</v>
      </c>
      <c r="I1732" s="73" t="s">
        <v>1195</v>
      </c>
      <c r="J1732" s="73" t="s">
        <v>1196</v>
      </c>
      <c r="K1732" s="75">
        <v>0.19</v>
      </c>
    </row>
    <row r="1733" spans="1:11" ht="33.75">
      <c r="A1733" s="72" t="s">
        <v>1985</v>
      </c>
      <c r="B1733" s="72"/>
      <c r="C1733" s="73" t="s">
        <v>1197</v>
      </c>
      <c r="D1733" s="72" t="s">
        <v>1674</v>
      </c>
      <c r="E1733" s="72" t="s">
        <v>1198</v>
      </c>
      <c r="F1733" s="257" t="s">
        <v>1910</v>
      </c>
      <c r="G1733" s="257"/>
      <c r="H1733" s="74" t="s">
        <v>1735</v>
      </c>
      <c r="I1733" s="73" t="s">
        <v>1199</v>
      </c>
      <c r="J1733" s="73" t="s">
        <v>2561</v>
      </c>
      <c r="K1733" s="75">
        <v>0.11</v>
      </c>
    </row>
    <row r="1734" spans="1:11" ht="33.75">
      <c r="A1734" s="72" t="s">
        <v>1985</v>
      </c>
      <c r="B1734" s="72"/>
      <c r="C1734" s="73" t="s">
        <v>1200</v>
      </c>
      <c r="D1734" s="72" t="s">
        <v>1674</v>
      </c>
      <c r="E1734" s="72" t="s">
        <v>1201</v>
      </c>
      <c r="F1734" s="257" t="s">
        <v>1910</v>
      </c>
      <c r="G1734" s="257"/>
      <c r="H1734" s="74" t="s">
        <v>1735</v>
      </c>
      <c r="I1734" s="73" t="s">
        <v>1202</v>
      </c>
      <c r="J1734" s="73" t="s">
        <v>1203</v>
      </c>
      <c r="K1734" s="75">
        <v>0.13</v>
      </c>
    </row>
    <row r="1735" spans="1:11" ht="33.75">
      <c r="A1735" s="72" t="s">
        <v>1985</v>
      </c>
      <c r="B1735" s="72"/>
      <c r="C1735" s="73" t="s">
        <v>1204</v>
      </c>
      <c r="D1735" s="72" t="s">
        <v>1674</v>
      </c>
      <c r="E1735" s="72" t="s">
        <v>1205</v>
      </c>
      <c r="F1735" s="257" t="s">
        <v>2254</v>
      </c>
      <c r="G1735" s="257"/>
      <c r="H1735" s="74" t="s">
        <v>1735</v>
      </c>
      <c r="I1735" s="73" t="s">
        <v>1206</v>
      </c>
      <c r="J1735" s="73" t="s">
        <v>2495</v>
      </c>
      <c r="K1735" s="75">
        <v>7.0000000000000007E-2</v>
      </c>
    </row>
    <row r="1736" spans="1:11">
      <c r="A1736" s="81"/>
      <c r="B1736" s="77"/>
      <c r="C1736" s="77"/>
      <c r="D1736" s="77"/>
      <c r="E1736" s="77"/>
      <c r="F1736" s="94" t="s">
        <v>1989</v>
      </c>
      <c r="G1736" s="94" t="s">
        <v>1990</v>
      </c>
      <c r="H1736" s="94" t="s">
        <v>1991</v>
      </c>
      <c r="I1736" s="94" t="s">
        <v>1990</v>
      </c>
      <c r="J1736" s="94" t="s">
        <v>1992</v>
      </c>
      <c r="K1736" s="94" t="s">
        <v>1990</v>
      </c>
    </row>
    <row r="1737" spans="1:11" ht="15.75" thickBot="1">
      <c r="A1737" s="81"/>
      <c r="B1737" s="77"/>
      <c r="C1737" s="77"/>
      <c r="D1737" s="77"/>
      <c r="E1737" s="77"/>
      <c r="F1737" s="73" t="s">
        <v>1993</v>
      </c>
      <c r="G1737" s="73" t="s">
        <v>2247</v>
      </c>
      <c r="H1737" s="265" t="s">
        <v>1995</v>
      </c>
      <c r="I1737" s="265"/>
      <c r="J1737" s="265" t="s">
        <v>1207</v>
      </c>
      <c r="K1737" s="265"/>
    </row>
    <row r="1738" spans="1:11" ht="15.75" thickTop="1">
      <c r="A1738" s="83"/>
      <c r="B1738" s="68"/>
      <c r="C1738" s="68"/>
      <c r="D1738" s="68"/>
      <c r="E1738" s="68"/>
      <c r="F1738" s="76"/>
      <c r="G1738" s="76"/>
      <c r="H1738" s="76"/>
      <c r="I1738" s="76"/>
      <c r="J1738" s="76"/>
      <c r="K1738" s="90"/>
    </row>
    <row r="1739" spans="1:11">
      <c r="A1739" s="69"/>
      <c r="B1739" s="69" t="s">
        <v>1845</v>
      </c>
      <c r="C1739" s="70" t="s">
        <v>1713</v>
      </c>
      <c r="D1739" s="69" t="s">
        <v>1623</v>
      </c>
      <c r="E1739" s="69" t="s">
        <v>1681</v>
      </c>
      <c r="F1739" s="264" t="s">
        <v>1745</v>
      </c>
      <c r="G1739" s="264"/>
      <c r="H1739" s="71" t="s">
        <v>1649</v>
      </c>
      <c r="I1739" s="70" t="s">
        <v>1815</v>
      </c>
      <c r="J1739" s="70" t="s">
        <v>1958</v>
      </c>
      <c r="K1739" s="70" t="s">
        <v>1748</v>
      </c>
    </row>
    <row r="1740" spans="1:11" ht="22.5">
      <c r="A1740" s="72" t="s">
        <v>1981</v>
      </c>
      <c r="B1740" s="72"/>
      <c r="C1740" s="73" t="s">
        <v>2003</v>
      </c>
      <c r="D1740" s="72" t="s">
        <v>1674</v>
      </c>
      <c r="E1740" s="72" t="s">
        <v>2004</v>
      </c>
      <c r="F1740" s="257" t="s">
        <v>1670</v>
      </c>
      <c r="G1740" s="257"/>
      <c r="H1740" s="74" t="s">
        <v>1604</v>
      </c>
      <c r="I1740" s="73">
        <v>1</v>
      </c>
      <c r="J1740" s="73" t="s">
        <v>2006</v>
      </c>
      <c r="K1740" s="73" t="s">
        <v>2006</v>
      </c>
    </row>
    <row r="1741" spans="1:11" ht="33.75">
      <c r="A1741" s="72" t="s">
        <v>1985</v>
      </c>
      <c r="B1741" s="72"/>
      <c r="C1741" s="73" t="s">
        <v>1180</v>
      </c>
      <c r="D1741" s="72" t="s">
        <v>1674</v>
      </c>
      <c r="E1741" s="72" t="s">
        <v>1181</v>
      </c>
      <c r="F1741" s="257" t="s">
        <v>1910</v>
      </c>
      <c r="G1741" s="257"/>
      <c r="H1741" s="74" t="s">
        <v>1735</v>
      </c>
      <c r="I1741" s="73" t="s">
        <v>1208</v>
      </c>
      <c r="J1741" s="73" t="s">
        <v>1183</v>
      </c>
      <c r="K1741" s="75">
        <v>13.92</v>
      </c>
    </row>
    <row r="1742" spans="1:11" ht="33.75">
      <c r="A1742" s="72" t="s">
        <v>1985</v>
      </c>
      <c r="B1742" s="72"/>
      <c r="C1742" s="73" t="s">
        <v>1184</v>
      </c>
      <c r="D1742" s="72" t="s">
        <v>1674</v>
      </c>
      <c r="E1742" s="72" t="s">
        <v>1185</v>
      </c>
      <c r="F1742" s="257" t="s">
        <v>1910</v>
      </c>
      <c r="G1742" s="257"/>
      <c r="H1742" s="74" t="s">
        <v>1186</v>
      </c>
      <c r="I1742" s="73" t="s">
        <v>1209</v>
      </c>
      <c r="J1742" s="73" t="s">
        <v>1188</v>
      </c>
      <c r="K1742" s="75">
        <v>13.62</v>
      </c>
    </row>
    <row r="1743" spans="1:11" ht="33.75">
      <c r="A1743" s="72" t="s">
        <v>1985</v>
      </c>
      <c r="B1743" s="72"/>
      <c r="C1743" s="73" t="s">
        <v>1189</v>
      </c>
      <c r="D1743" s="72" t="s">
        <v>1674</v>
      </c>
      <c r="E1743" s="72" t="s">
        <v>1190</v>
      </c>
      <c r="F1743" s="257" t="s">
        <v>2254</v>
      </c>
      <c r="G1743" s="257"/>
      <c r="H1743" s="74" t="s">
        <v>1186</v>
      </c>
      <c r="I1743" s="73" t="s">
        <v>1210</v>
      </c>
      <c r="J1743" s="73" t="s">
        <v>1192</v>
      </c>
      <c r="K1743" s="75">
        <v>21.91</v>
      </c>
    </row>
    <row r="1744" spans="1:11" ht="33.75">
      <c r="A1744" s="72" t="s">
        <v>1985</v>
      </c>
      <c r="B1744" s="72"/>
      <c r="C1744" s="73" t="s">
        <v>1193</v>
      </c>
      <c r="D1744" s="72" t="s">
        <v>1674</v>
      </c>
      <c r="E1744" s="72" t="s">
        <v>1194</v>
      </c>
      <c r="F1744" s="257" t="s">
        <v>1910</v>
      </c>
      <c r="G1744" s="257"/>
      <c r="H1744" s="74" t="s">
        <v>1735</v>
      </c>
      <c r="I1744" s="73" t="s">
        <v>1211</v>
      </c>
      <c r="J1744" s="73" t="s">
        <v>1196</v>
      </c>
      <c r="K1744" s="75">
        <v>37.369999999999997</v>
      </c>
    </row>
    <row r="1745" spans="1:11" ht="33.75">
      <c r="A1745" s="72" t="s">
        <v>1985</v>
      </c>
      <c r="B1745" s="72"/>
      <c r="C1745" s="73" t="s">
        <v>1197</v>
      </c>
      <c r="D1745" s="72" t="s">
        <v>1674</v>
      </c>
      <c r="E1745" s="72" t="s">
        <v>1198</v>
      </c>
      <c r="F1745" s="257" t="s">
        <v>1910</v>
      </c>
      <c r="G1745" s="257"/>
      <c r="H1745" s="74" t="s">
        <v>1735</v>
      </c>
      <c r="I1745" s="73" t="s">
        <v>1212</v>
      </c>
      <c r="J1745" s="73" t="s">
        <v>2561</v>
      </c>
      <c r="K1745" s="75">
        <v>22.07</v>
      </c>
    </row>
    <row r="1746" spans="1:11" ht="33.75">
      <c r="A1746" s="72" t="s">
        <v>1985</v>
      </c>
      <c r="B1746" s="72"/>
      <c r="C1746" s="73" t="s">
        <v>1200</v>
      </c>
      <c r="D1746" s="72" t="s">
        <v>1674</v>
      </c>
      <c r="E1746" s="72" t="s">
        <v>1201</v>
      </c>
      <c r="F1746" s="257" t="s">
        <v>1910</v>
      </c>
      <c r="G1746" s="257"/>
      <c r="H1746" s="74" t="s">
        <v>1735</v>
      </c>
      <c r="I1746" s="73" t="s">
        <v>1213</v>
      </c>
      <c r="J1746" s="73" t="s">
        <v>1203</v>
      </c>
      <c r="K1746" s="75">
        <v>25.48</v>
      </c>
    </row>
    <row r="1747" spans="1:11" ht="33.75">
      <c r="A1747" s="72" t="s">
        <v>1985</v>
      </c>
      <c r="B1747" s="72"/>
      <c r="C1747" s="73" t="s">
        <v>1204</v>
      </c>
      <c r="D1747" s="72" t="s">
        <v>1674</v>
      </c>
      <c r="E1747" s="72" t="s">
        <v>1205</v>
      </c>
      <c r="F1747" s="257" t="s">
        <v>2254</v>
      </c>
      <c r="G1747" s="257"/>
      <c r="H1747" s="74" t="s">
        <v>1735</v>
      </c>
      <c r="I1747" s="73" t="s">
        <v>1214</v>
      </c>
      <c r="J1747" s="73" t="s">
        <v>2495</v>
      </c>
      <c r="K1747" s="75">
        <v>14.99</v>
      </c>
    </row>
    <row r="1748" spans="1:11">
      <c r="A1748" s="81"/>
      <c r="B1748" s="77"/>
      <c r="C1748" s="77"/>
      <c r="D1748" s="77"/>
      <c r="E1748" s="77"/>
      <c r="F1748" s="94" t="s">
        <v>1989</v>
      </c>
      <c r="G1748" s="94" t="s">
        <v>1990</v>
      </c>
      <c r="H1748" s="94" t="s">
        <v>1991</v>
      </c>
      <c r="I1748" s="94" t="s">
        <v>1990</v>
      </c>
      <c r="J1748" s="94" t="s">
        <v>1992</v>
      </c>
      <c r="K1748" s="94" t="s">
        <v>1990</v>
      </c>
    </row>
    <row r="1749" spans="1:11" ht="15.75" thickBot="1">
      <c r="A1749" s="81"/>
      <c r="B1749" s="77"/>
      <c r="C1749" s="77"/>
      <c r="D1749" s="77"/>
      <c r="E1749" s="77"/>
      <c r="F1749" s="73" t="s">
        <v>1993</v>
      </c>
      <c r="G1749" s="73" t="s">
        <v>1215</v>
      </c>
      <c r="H1749" s="265" t="s">
        <v>1995</v>
      </c>
      <c r="I1749" s="265"/>
      <c r="J1749" s="265" t="s">
        <v>1216</v>
      </c>
      <c r="K1749" s="265"/>
    </row>
    <row r="1750" spans="1:11" ht="15.75" thickTop="1">
      <c r="A1750" s="83"/>
      <c r="B1750" s="68"/>
      <c r="C1750" s="68"/>
      <c r="D1750" s="68"/>
      <c r="E1750" s="68"/>
      <c r="F1750" s="76"/>
      <c r="G1750" s="76"/>
      <c r="H1750" s="76"/>
      <c r="I1750" s="76"/>
      <c r="J1750" s="76"/>
      <c r="K1750" s="90"/>
    </row>
    <row r="1751" spans="1:11">
      <c r="A1751" s="69"/>
      <c r="B1751" s="69" t="s">
        <v>1845</v>
      </c>
      <c r="C1751" s="70" t="s">
        <v>1713</v>
      </c>
      <c r="D1751" s="69" t="s">
        <v>1623</v>
      </c>
      <c r="E1751" s="69" t="s">
        <v>1681</v>
      </c>
      <c r="F1751" s="264" t="s">
        <v>1745</v>
      </c>
      <c r="G1751" s="264"/>
      <c r="H1751" s="71" t="s">
        <v>1649</v>
      </c>
      <c r="I1751" s="70" t="s">
        <v>1815</v>
      </c>
      <c r="J1751" s="70" t="s">
        <v>1958</v>
      </c>
      <c r="K1751" s="70" t="s">
        <v>1748</v>
      </c>
    </row>
    <row r="1752" spans="1:11" ht="22.5">
      <c r="A1752" s="72" t="s">
        <v>1981</v>
      </c>
      <c r="B1752" s="72"/>
      <c r="C1752" s="73" t="s">
        <v>2394</v>
      </c>
      <c r="D1752" s="72" t="s">
        <v>1674</v>
      </c>
      <c r="E1752" s="72" t="s">
        <v>2395</v>
      </c>
      <c r="F1752" s="257" t="s">
        <v>1670</v>
      </c>
      <c r="G1752" s="257"/>
      <c r="H1752" s="74" t="s">
        <v>1582</v>
      </c>
      <c r="I1752" s="73">
        <v>1</v>
      </c>
      <c r="J1752" s="73" t="s">
        <v>2396</v>
      </c>
      <c r="K1752" s="73" t="s">
        <v>2396</v>
      </c>
    </row>
    <row r="1753" spans="1:11" ht="33.75">
      <c r="A1753" s="72" t="s">
        <v>1985</v>
      </c>
      <c r="B1753" s="72"/>
      <c r="C1753" s="73" t="s">
        <v>1217</v>
      </c>
      <c r="D1753" s="72" t="s">
        <v>1674</v>
      </c>
      <c r="E1753" s="72" t="s">
        <v>1218</v>
      </c>
      <c r="F1753" s="257" t="s">
        <v>1910</v>
      </c>
      <c r="G1753" s="257"/>
      <c r="H1753" s="74" t="s">
        <v>1735</v>
      </c>
      <c r="I1753" s="73" t="s">
        <v>1219</v>
      </c>
      <c r="J1753" s="73" t="s">
        <v>1220</v>
      </c>
      <c r="K1753" s="75">
        <v>0.06</v>
      </c>
    </row>
    <row r="1754" spans="1:11" ht="33.75">
      <c r="A1754" s="72" t="s">
        <v>1985</v>
      </c>
      <c r="B1754" s="72"/>
      <c r="C1754" s="73" t="s">
        <v>1221</v>
      </c>
      <c r="D1754" s="72" t="s">
        <v>1674</v>
      </c>
      <c r="E1754" s="72" t="s">
        <v>1222</v>
      </c>
      <c r="F1754" s="257" t="s">
        <v>1910</v>
      </c>
      <c r="G1754" s="257"/>
      <c r="H1754" s="74" t="s">
        <v>1735</v>
      </c>
      <c r="I1754" s="73" t="s">
        <v>1223</v>
      </c>
      <c r="J1754" s="73" t="s">
        <v>1224</v>
      </c>
      <c r="K1754" s="75">
        <v>0.03</v>
      </c>
    </row>
    <row r="1755" spans="1:11" ht="33.75">
      <c r="A1755" s="72" t="s">
        <v>1985</v>
      </c>
      <c r="B1755" s="72"/>
      <c r="C1755" s="73" t="s">
        <v>1225</v>
      </c>
      <c r="D1755" s="72" t="s">
        <v>1674</v>
      </c>
      <c r="E1755" s="72" t="s">
        <v>1226</v>
      </c>
      <c r="F1755" s="257" t="s">
        <v>2254</v>
      </c>
      <c r="G1755" s="257"/>
      <c r="H1755" s="74" t="s">
        <v>1735</v>
      </c>
      <c r="I1755" s="73" t="s">
        <v>1227</v>
      </c>
      <c r="J1755" s="73" t="s">
        <v>1228</v>
      </c>
      <c r="K1755" s="75">
        <v>0.06</v>
      </c>
    </row>
    <row r="1756" spans="1:11" ht="33.75">
      <c r="A1756" s="72" t="s">
        <v>1985</v>
      </c>
      <c r="B1756" s="72"/>
      <c r="C1756" s="73" t="s">
        <v>1229</v>
      </c>
      <c r="D1756" s="72" t="s">
        <v>1674</v>
      </c>
      <c r="E1756" s="72" t="s">
        <v>1230</v>
      </c>
      <c r="F1756" s="257" t="s">
        <v>1910</v>
      </c>
      <c r="G1756" s="257"/>
      <c r="H1756" s="74" t="s">
        <v>1735</v>
      </c>
      <c r="I1756" s="73" t="s">
        <v>1231</v>
      </c>
      <c r="J1756" s="73" t="s">
        <v>1232</v>
      </c>
      <c r="K1756" s="75">
        <v>0.03</v>
      </c>
    </row>
    <row r="1757" spans="1:11" ht="33.75">
      <c r="A1757" s="72" t="s">
        <v>1985</v>
      </c>
      <c r="B1757" s="72"/>
      <c r="C1757" s="73" t="s">
        <v>1233</v>
      </c>
      <c r="D1757" s="72" t="s">
        <v>1674</v>
      </c>
      <c r="E1757" s="72" t="s">
        <v>1234</v>
      </c>
      <c r="F1757" s="257" t="s">
        <v>1910</v>
      </c>
      <c r="G1757" s="257"/>
      <c r="H1757" s="74" t="s">
        <v>1735</v>
      </c>
      <c r="I1757" s="73" t="s">
        <v>1235</v>
      </c>
      <c r="J1757" s="73" t="s">
        <v>1236</v>
      </c>
      <c r="K1757" s="75">
        <v>0.02</v>
      </c>
    </row>
    <row r="1758" spans="1:11" ht="33.75">
      <c r="A1758" s="72" t="s">
        <v>1985</v>
      </c>
      <c r="B1758" s="72"/>
      <c r="C1758" s="73" t="s">
        <v>1237</v>
      </c>
      <c r="D1758" s="72" t="s">
        <v>1674</v>
      </c>
      <c r="E1758" s="72" t="s">
        <v>1238</v>
      </c>
      <c r="F1758" s="257" t="s">
        <v>2254</v>
      </c>
      <c r="G1758" s="257"/>
      <c r="H1758" s="74" t="s">
        <v>1735</v>
      </c>
      <c r="I1758" s="73" t="s">
        <v>1239</v>
      </c>
      <c r="J1758" s="73" t="s">
        <v>1240</v>
      </c>
      <c r="K1758" s="75">
        <v>0.04</v>
      </c>
    </row>
    <row r="1759" spans="1:11" ht="33.75">
      <c r="A1759" s="72" t="s">
        <v>1985</v>
      </c>
      <c r="B1759" s="72"/>
      <c r="C1759" s="73" t="s">
        <v>1241</v>
      </c>
      <c r="D1759" s="72" t="s">
        <v>1674</v>
      </c>
      <c r="E1759" s="72" t="s">
        <v>1242</v>
      </c>
      <c r="F1759" s="257" t="s">
        <v>1910</v>
      </c>
      <c r="G1759" s="257"/>
      <c r="H1759" s="74" t="s">
        <v>1735</v>
      </c>
      <c r="I1759" s="73" t="s">
        <v>1243</v>
      </c>
      <c r="J1759" s="73" t="s">
        <v>1244</v>
      </c>
      <c r="K1759" s="75">
        <v>0.06</v>
      </c>
    </row>
    <row r="1760" spans="1:11" ht="33.75">
      <c r="A1760" s="72" t="s">
        <v>1985</v>
      </c>
      <c r="B1760" s="72"/>
      <c r="C1760" s="73" t="s">
        <v>1245</v>
      </c>
      <c r="D1760" s="72" t="s">
        <v>1674</v>
      </c>
      <c r="E1760" s="72" t="s">
        <v>1246</v>
      </c>
      <c r="F1760" s="257" t="s">
        <v>1910</v>
      </c>
      <c r="G1760" s="257"/>
      <c r="H1760" s="74" t="s">
        <v>1735</v>
      </c>
      <c r="I1760" s="73" t="s">
        <v>1247</v>
      </c>
      <c r="J1760" s="73" t="s">
        <v>1248</v>
      </c>
      <c r="K1760" s="75">
        <v>0.02</v>
      </c>
    </row>
    <row r="1761" spans="1:11" ht="33.75">
      <c r="A1761" s="72" t="s">
        <v>1985</v>
      </c>
      <c r="B1761" s="72"/>
      <c r="C1761" s="73" t="s">
        <v>1249</v>
      </c>
      <c r="D1761" s="72" t="s">
        <v>1674</v>
      </c>
      <c r="E1761" s="72" t="s">
        <v>1250</v>
      </c>
      <c r="F1761" s="257" t="s">
        <v>2254</v>
      </c>
      <c r="G1761" s="257"/>
      <c r="H1761" s="74" t="s">
        <v>1735</v>
      </c>
      <c r="I1761" s="73" t="s">
        <v>1235</v>
      </c>
      <c r="J1761" s="73" t="s">
        <v>1251</v>
      </c>
      <c r="K1761" s="75">
        <v>0.02</v>
      </c>
    </row>
    <row r="1762" spans="1:11" ht="33.75">
      <c r="A1762" s="72" t="s">
        <v>1985</v>
      </c>
      <c r="B1762" s="72"/>
      <c r="C1762" s="73" t="s">
        <v>1252</v>
      </c>
      <c r="D1762" s="72" t="s">
        <v>1674</v>
      </c>
      <c r="E1762" s="72" t="s">
        <v>1253</v>
      </c>
      <c r="F1762" s="257" t="s">
        <v>1910</v>
      </c>
      <c r="G1762" s="257"/>
      <c r="H1762" s="74" t="s">
        <v>2435</v>
      </c>
      <c r="I1762" s="73" t="s">
        <v>1254</v>
      </c>
      <c r="J1762" s="73" t="s">
        <v>1255</v>
      </c>
      <c r="K1762" s="75">
        <v>0.01</v>
      </c>
    </row>
    <row r="1763" spans="1:11" ht="33.75">
      <c r="A1763" s="72" t="s">
        <v>1985</v>
      </c>
      <c r="B1763" s="72"/>
      <c r="C1763" s="73" t="s">
        <v>1256</v>
      </c>
      <c r="D1763" s="72" t="s">
        <v>1674</v>
      </c>
      <c r="E1763" s="72" t="s">
        <v>1257</v>
      </c>
      <c r="F1763" s="257" t="s">
        <v>1910</v>
      </c>
      <c r="G1763" s="257"/>
      <c r="H1763" s="74" t="s">
        <v>1735</v>
      </c>
      <c r="I1763" s="73" t="s">
        <v>1254</v>
      </c>
      <c r="J1763" s="73" t="s">
        <v>2130</v>
      </c>
      <c r="K1763" s="75">
        <v>0.01</v>
      </c>
    </row>
    <row r="1764" spans="1:11" ht="33.75">
      <c r="A1764" s="72" t="s">
        <v>1985</v>
      </c>
      <c r="B1764" s="72"/>
      <c r="C1764" s="73" t="s">
        <v>1258</v>
      </c>
      <c r="D1764" s="72" t="s">
        <v>1674</v>
      </c>
      <c r="E1764" s="72" t="s">
        <v>1259</v>
      </c>
      <c r="F1764" s="257" t="s">
        <v>1910</v>
      </c>
      <c r="G1764" s="257"/>
      <c r="H1764" s="74" t="s">
        <v>1735</v>
      </c>
      <c r="I1764" s="73" t="s">
        <v>1254</v>
      </c>
      <c r="J1764" s="73" t="s">
        <v>1260</v>
      </c>
      <c r="K1764" s="75">
        <v>0.04</v>
      </c>
    </row>
    <row r="1765" spans="1:11" ht="33.75">
      <c r="A1765" s="72" t="s">
        <v>1985</v>
      </c>
      <c r="B1765" s="72"/>
      <c r="C1765" s="73" t="s">
        <v>1261</v>
      </c>
      <c r="D1765" s="72" t="s">
        <v>1674</v>
      </c>
      <c r="E1765" s="72" t="s">
        <v>1262</v>
      </c>
      <c r="F1765" s="257" t="s">
        <v>1910</v>
      </c>
      <c r="G1765" s="257"/>
      <c r="H1765" s="74" t="s">
        <v>1735</v>
      </c>
      <c r="I1765" s="73" t="s">
        <v>1263</v>
      </c>
      <c r="J1765" s="73" t="s">
        <v>1264</v>
      </c>
      <c r="K1765" s="75">
        <v>0.01</v>
      </c>
    </row>
    <row r="1766" spans="1:11">
      <c r="A1766" s="81"/>
      <c r="B1766" s="77"/>
      <c r="C1766" s="77"/>
      <c r="D1766" s="77"/>
      <c r="E1766" s="77"/>
      <c r="F1766" s="94" t="s">
        <v>1989</v>
      </c>
      <c r="G1766" s="94" t="s">
        <v>1990</v>
      </c>
      <c r="H1766" s="94" t="s">
        <v>1991</v>
      </c>
      <c r="I1766" s="94" t="s">
        <v>1990</v>
      </c>
      <c r="J1766" s="94" t="s">
        <v>1992</v>
      </c>
      <c r="K1766" s="94" t="s">
        <v>1990</v>
      </c>
    </row>
    <row r="1767" spans="1:11" ht="15.75" thickBot="1">
      <c r="A1767" s="81"/>
      <c r="B1767" s="77"/>
      <c r="C1767" s="77"/>
      <c r="D1767" s="77"/>
      <c r="E1767" s="77"/>
      <c r="F1767" s="73" t="s">
        <v>1993</v>
      </c>
      <c r="G1767" s="73" t="s">
        <v>2652</v>
      </c>
      <c r="H1767" s="265" t="s">
        <v>1995</v>
      </c>
      <c r="I1767" s="265"/>
      <c r="J1767" s="265" t="s">
        <v>1265</v>
      </c>
      <c r="K1767" s="265"/>
    </row>
    <row r="1768" spans="1:11" ht="15.75" thickTop="1">
      <c r="A1768" s="83"/>
      <c r="B1768" s="68"/>
      <c r="C1768" s="68"/>
      <c r="D1768" s="68"/>
      <c r="E1768" s="68"/>
      <c r="F1768" s="76"/>
      <c r="G1768" s="76"/>
      <c r="H1768" s="76"/>
      <c r="I1768" s="76"/>
      <c r="J1768" s="76"/>
      <c r="K1768" s="90"/>
    </row>
    <row r="1769" spans="1:11">
      <c r="A1769" s="69"/>
      <c r="B1769" s="69" t="s">
        <v>1845</v>
      </c>
      <c r="C1769" s="70" t="s">
        <v>1713</v>
      </c>
      <c r="D1769" s="69" t="s">
        <v>1623</v>
      </c>
      <c r="E1769" s="69" t="s">
        <v>1681</v>
      </c>
      <c r="F1769" s="264" t="s">
        <v>1745</v>
      </c>
      <c r="G1769" s="264"/>
      <c r="H1769" s="71" t="s">
        <v>1649</v>
      </c>
      <c r="I1769" s="70" t="s">
        <v>1815</v>
      </c>
      <c r="J1769" s="70" t="s">
        <v>1958</v>
      </c>
      <c r="K1769" s="70" t="s">
        <v>1748</v>
      </c>
    </row>
    <row r="1770" spans="1:11" ht="33.75">
      <c r="A1770" s="72" t="s">
        <v>1981</v>
      </c>
      <c r="B1770" s="72"/>
      <c r="C1770" s="73" t="s">
        <v>485</v>
      </c>
      <c r="D1770" s="72" t="s">
        <v>1674</v>
      </c>
      <c r="E1770" s="72" t="s">
        <v>486</v>
      </c>
      <c r="F1770" s="257" t="s">
        <v>1935</v>
      </c>
      <c r="G1770" s="257"/>
      <c r="H1770" s="74" t="s">
        <v>1586</v>
      </c>
      <c r="I1770" s="73">
        <v>1</v>
      </c>
      <c r="J1770" s="73" t="s">
        <v>488</v>
      </c>
      <c r="K1770" s="73" t="s">
        <v>488</v>
      </c>
    </row>
    <row r="1771" spans="1:11" ht="22.5">
      <c r="A1771" s="72" t="s">
        <v>2002</v>
      </c>
      <c r="B1771" s="72"/>
      <c r="C1771" s="73" t="s">
        <v>2188</v>
      </c>
      <c r="D1771" s="72" t="s">
        <v>1674</v>
      </c>
      <c r="E1771" s="72" t="s">
        <v>2189</v>
      </c>
      <c r="F1771" s="257" t="s">
        <v>1670</v>
      </c>
      <c r="G1771" s="257"/>
      <c r="H1771" s="74" t="s">
        <v>1582</v>
      </c>
      <c r="I1771" s="73" t="s">
        <v>2636</v>
      </c>
      <c r="J1771" s="73" t="s">
        <v>2190</v>
      </c>
      <c r="K1771" s="75">
        <v>0.32</v>
      </c>
    </row>
    <row r="1772" spans="1:11" ht="22.5">
      <c r="A1772" s="72" t="s">
        <v>2002</v>
      </c>
      <c r="B1772" s="72"/>
      <c r="C1772" s="73" t="s">
        <v>2184</v>
      </c>
      <c r="D1772" s="72" t="s">
        <v>1674</v>
      </c>
      <c r="E1772" s="72" t="s">
        <v>2185</v>
      </c>
      <c r="F1772" s="257" t="s">
        <v>1670</v>
      </c>
      <c r="G1772" s="257"/>
      <c r="H1772" s="74" t="s">
        <v>1582</v>
      </c>
      <c r="I1772" s="73" t="s">
        <v>1266</v>
      </c>
      <c r="J1772" s="73" t="s">
        <v>2187</v>
      </c>
      <c r="K1772" s="75">
        <v>2.89</v>
      </c>
    </row>
    <row r="1773" spans="1:11" ht="33.75">
      <c r="A1773" s="72" t="s">
        <v>1985</v>
      </c>
      <c r="B1773" s="72"/>
      <c r="C1773" s="73" t="s">
        <v>1267</v>
      </c>
      <c r="D1773" s="72" t="s">
        <v>1674</v>
      </c>
      <c r="E1773" s="72" t="s">
        <v>1268</v>
      </c>
      <c r="F1773" s="257" t="s">
        <v>1910</v>
      </c>
      <c r="G1773" s="257"/>
      <c r="H1773" s="74" t="s">
        <v>1735</v>
      </c>
      <c r="I1773" s="73" t="s">
        <v>1269</v>
      </c>
      <c r="J1773" s="73" t="s">
        <v>179</v>
      </c>
      <c r="K1773" s="75">
        <v>0.28000000000000003</v>
      </c>
    </row>
    <row r="1774" spans="1:11" ht="33.75">
      <c r="A1774" s="72" t="s">
        <v>1985</v>
      </c>
      <c r="B1774" s="72"/>
      <c r="C1774" s="73" t="s">
        <v>1270</v>
      </c>
      <c r="D1774" s="72" t="s">
        <v>1674</v>
      </c>
      <c r="E1774" s="72" t="s">
        <v>1271</v>
      </c>
      <c r="F1774" s="257" t="s">
        <v>1910</v>
      </c>
      <c r="G1774" s="257"/>
      <c r="H1774" s="74" t="s">
        <v>1735</v>
      </c>
      <c r="I1774" s="73" t="s">
        <v>788</v>
      </c>
      <c r="J1774" s="73" t="s">
        <v>1272</v>
      </c>
      <c r="K1774" s="75">
        <v>0.28999999999999998</v>
      </c>
    </row>
    <row r="1775" spans="1:11">
      <c r="A1775" s="81"/>
      <c r="B1775" s="77"/>
      <c r="C1775" s="77"/>
      <c r="D1775" s="77"/>
      <c r="E1775" s="77"/>
      <c r="F1775" s="94" t="s">
        <v>1989</v>
      </c>
      <c r="G1775" s="94" t="s">
        <v>1273</v>
      </c>
      <c r="H1775" s="94" t="s">
        <v>1991</v>
      </c>
      <c r="I1775" s="94" t="s">
        <v>1990</v>
      </c>
      <c r="J1775" s="94" t="s">
        <v>1992</v>
      </c>
      <c r="K1775" s="94" t="s">
        <v>1273</v>
      </c>
    </row>
    <row r="1776" spans="1:11" ht="15.75" thickBot="1">
      <c r="A1776" s="81"/>
      <c r="B1776" s="77"/>
      <c r="C1776" s="77"/>
      <c r="D1776" s="77"/>
      <c r="E1776" s="77"/>
      <c r="F1776" s="73" t="s">
        <v>1993</v>
      </c>
      <c r="G1776" s="73" t="s">
        <v>2159</v>
      </c>
      <c r="H1776" s="265" t="s">
        <v>1995</v>
      </c>
      <c r="I1776" s="265"/>
      <c r="J1776" s="265" t="s">
        <v>1274</v>
      </c>
      <c r="K1776" s="265"/>
    </row>
    <row r="1777" spans="1:11" ht="15.75" thickTop="1">
      <c r="A1777" s="83"/>
      <c r="B1777" s="68"/>
      <c r="C1777" s="68"/>
      <c r="D1777" s="68"/>
      <c r="E1777" s="68"/>
      <c r="F1777" s="76"/>
      <c r="G1777" s="76"/>
      <c r="H1777" s="76"/>
      <c r="I1777" s="76"/>
      <c r="J1777" s="76"/>
      <c r="K1777" s="90"/>
    </row>
    <row r="1778" spans="1:11">
      <c r="A1778" s="69"/>
      <c r="B1778" s="69" t="s">
        <v>1845</v>
      </c>
      <c r="C1778" s="70" t="s">
        <v>1713</v>
      </c>
      <c r="D1778" s="69" t="s">
        <v>1623</v>
      </c>
      <c r="E1778" s="69" t="s">
        <v>1681</v>
      </c>
      <c r="F1778" s="264" t="s">
        <v>1745</v>
      </c>
      <c r="G1778" s="264"/>
      <c r="H1778" s="71" t="s">
        <v>1649</v>
      </c>
      <c r="I1778" s="70" t="s">
        <v>1815</v>
      </c>
      <c r="J1778" s="70" t="s">
        <v>1958</v>
      </c>
      <c r="K1778" s="70" t="s">
        <v>1748</v>
      </c>
    </row>
    <row r="1779" spans="1:11" ht="45">
      <c r="A1779" s="72" t="s">
        <v>1981</v>
      </c>
      <c r="B1779" s="72"/>
      <c r="C1779" s="73" t="s">
        <v>2691</v>
      </c>
      <c r="D1779" s="72" t="s">
        <v>1674</v>
      </c>
      <c r="E1779" s="72" t="s">
        <v>2692</v>
      </c>
      <c r="F1779" s="257" t="s">
        <v>1935</v>
      </c>
      <c r="G1779" s="257"/>
      <c r="H1779" s="74" t="s">
        <v>1586</v>
      </c>
      <c r="I1779" s="73">
        <v>1</v>
      </c>
      <c r="J1779" s="73" t="s">
        <v>2693</v>
      </c>
      <c r="K1779" s="73" t="s">
        <v>2693</v>
      </c>
    </row>
    <row r="1780" spans="1:11" ht="22.5">
      <c r="A1780" s="72" t="s">
        <v>2002</v>
      </c>
      <c r="B1780" s="72"/>
      <c r="C1780" s="73" t="s">
        <v>2188</v>
      </c>
      <c r="D1780" s="72" t="s">
        <v>1674</v>
      </c>
      <c r="E1780" s="72" t="s">
        <v>2189</v>
      </c>
      <c r="F1780" s="257" t="s">
        <v>1670</v>
      </c>
      <c r="G1780" s="257"/>
      <c r="H1780" s="74" t="s">
        <v>1582</v>
      </c>
      <c r="I1780" s="73" t="s">
        <v>2062</v>
      </c>
      <c r="J1780" s="73" t="s">
        <v>2190</v>
      </c>
      <c r="K1780" s="75">
        <v>0.12</v>
      </c>
    </row>
    <row r="1781" spans="1:11" ht="22.5">
      <c r="A1781" s="72" t="s">
        <v>2002</v>
      </c>
      <c r="B1781" s="72"/>
      <c r="C1781" s="73" t="s">
        <v>2184</v>
      </c>
      <c r="D1781" s="72" t="s">
        <v>1674</v>
      </c>
      <c r="E1781" s="72" t="s">
        <v>2185</v>
      </c>
      <c r="F1781" s="257" t="s">
        <v>1670</v>
      </c>
      <c r="G1781" s="257"/>
      <c r="H1781" s="74" t="s">
        <v>1582</v>
      </c>
      <c r="I1781" s="73" t="s">
        <v>2463</v>
      </c>
      <c r="J1781" s="73" t="s">
        <v>2187</v>
      </c>
      <c r="K1781" s="75">
        <v>1.1399999999999999</v>
      </c>
    </row>
    <row r="1782" spans="1:11" ht="33.75">
      <c r="A1782" s="72" t="s">
        <v>1985</v>
      </c>
      <c r="B1782" s="72"/>
      <c r="C1782" s="73" t="s">
        <v>1275</v>
      </c>
      <c r="D1782" s="72" t="s">
        <v>1674</v>
      </c>
      <c r="E1782" s="72" t="s">
        <v>1276</v>
      </c>
      <c r="F1782" s="257" t="s">
        <v>1910</v>
      </c>
      <c r="G1782" s="257"/>
      <c r="H1782" s="74" t="s">
        <v>1735</v>
      </c>
      <c r="I1782" s="73" t="s">
        <v>369</v>
      </c>
      <c r="J1782" s="73" t="s">
        <v>714</v>
      </c>
      <c r="K1782" s="75">
        <v>0.79</v>
      </c>
    </row>
    <row r="1783" spans="1:11">
      <c r="A1783" s="81"/>
      <c r="B1783" s="77"/>
      <c r="C1783" s="77"/>
      <c r="D1783" s="77"/>
      <c r="E1783" s="77"/>
      <c r="F1783" s="94" t="s">
        <v>1989</v>
      </c>
      <c r="G1783" s="94" t="s">
        <v>1277</v>
      </c>
      <c r="H1783" s="94" t="s">
        <v>1991</v>
      </c>
      <c r="I1783" s="94" t="s">
        <v>1990</v>
      </c>
      <c r="J1783" s="94" t="s">
        <v>1992</v>
      </c>
      <c r="K1783" s="94" t="s">
        <v>1277</v>
      </c>
    </row>
    <row r="1784" spans="1:11" ht="15.75" thickBot="1">
      <c r="A1784" s="81"/>
      <c r="B1784" s="77"/>
      <c r="C1784" s="77"/>
      <c r="D1784" s="77"/>
      <c r="E1784" s="77"/>
      <c r="F1784" s="73" t="s">
        <v>1993</v>
      </c>
      <c r="G1784" s="73" t="s">
        <v>715</v>
      </c>
      <c r="H1784" s="265" t="s">
        <v>1995</v>
      </c>
      <c r="I1784" s="265"/>
      <c r="J1784" s="265" t="s">
        <v>716</v>
      </c>
      <c r="K1784" s="265"/>
    </row>
    <row r="1785" spans="1:11" ht="15.75" thickTop="1">
      <c r="A1785" s="83"/>
      <c r="B1785" s="68"/>
      <c r="C1785" s="68"/>
      <c r="D1785" s="68"/>
      <c r="E1785" s="68"/>
      <c r="F1785" s="76"/>
      <c r="G1785" s="76"/>
      <c r="H1785" s="76"/>
      <c r="I1785" s="76"/>
      <c r="J1785" s="76"/>
      <c r="K1785" s="90"/>
    </row>
    <row r="1786" spans="1:11">
      <c r="A1786" s="69"/>
      <c r="B1786" s="69" t="s">
        <v>1845</v>
      </c>
      <c r="C1786" s="70" t="s">
        <v>1713</v>
      </c>
      <c r="D1786" s="69" t="s">
        <v>1623</v>
      </c>
      <c r="E1786" s="69" t="s">
        <v>1681</v>
      </c>
      <c r="F1786" s="264" t="s">
        <v>1745</v>
      </c>
      <c r="G1786" s="264"/>
      <c r="H1786" s="71" t="s">
        <v>1649</v>
      </c>
      <c r="I1786" s="70" t="s">
        <v>1815</v>
      </c>
      <c r="J1786" s="70" t="s">
        <v>1958</v>
      </c>
      <c r="K1786" s="70" t="s">
        <v>1748</v>
      </c>
    </row>
    <row r="1787" spans="1:11" ht="22.5">
      <c r="A1787" s="72" t="s">
        <v>1981</v>
      </c>
      <c r="B1787" s="72"/>
      <c r="C1787" s="73" t="s">
        <v>2826</v>
      </c>
      <c r="D1787" s="72" t="s">
        <v>1674</v>
      </c>
      <c r="E1787" s="72" t="s">
        <v>2827</v>
      </c>
      <c r="F1787" s="257" t="s">
        <v>1935</v>
      </c>
      <c r="G1787" s="257"/>
      <c r="H1787" s="74" t="s">
        <v>1735</v>
      </c>
      <c r="I1787" s="73">
        <v>1</v>
      </c>
      <c r="J1787" s="73" t="s">
        <v>2828</v>
      </c>
      <c r="K1787" s="73" t="s">
        <v>2828</v>
      </c>
    </row>
    <row r="1788" spans="1:11" ht="22.5">
      <c r="A1788" s="72" t="s">
        <v>2002</v>
      </c>
      <c r="B1788" s="72"/>
      <c r="C1788" s="73" t="s">
        <v>2188</v>
      </c>
      <c r="D1788" s="72" t="s">
        <v>1674</v>
      </c>
      <c r="E1788" s="72" t="s">
        <v>2189</v>
      </c>
      <c r="F1788" s="257" t="s">
        <v>1670</v>
      </c>
      <c r="G1788" s="257"/>
      <c r="H1788" s="74" t="s">
        <v>1582</v>
      </c>
      <c r="I1788" s="73" t="s">
        <v>1278</v>
      </c>
      <c r="J1788" s="73" t="s">
        <v>2190</v>
      </c>
      <c r="K1788" s="75">
        <v>0.28999999999999998</v>
      </c>
    </row>
    <row r="1789" spans="1:11" ht="22.5">
      <c r="A1789" s="72" t="s">
        <v>2002</v>
      </c>
      <c r="B1789" s="72"/>
      <c r="C1789" s="73" t="s">
        <v>2184</v>
      </c>
      <c r="D1789" s="72" t="s">
        <v>1674</v>
      </c>
      <c r="E1789" s="72" t="s">
        <v>2185</v>
      </c>
      <c r="F1789" s="257" t="s">
        <v>1670</v>
      </c>
      <c r="G1789" s="257"/>
      <c r="H1789" s="74" t="s">
        <v>1582</v>
      </c>
      <c r="I1789" s="73" t="s">
        <v>1279</v>
      </c>
      <c r="J1789" s="73" t="s">
        <v>2187</v>
      </c>
      <c r="K1789" s="75">
        <v>2.68</v>
      </c>
    </row>
    <row r="1790" spans="1:11">
      <c r="A1790" s="81"/>
      <c r="B1790" s="77"/>
      <c r="C1790" s="77"/>
      <c r="D1790" s="77"/>
      <c r="E1790" s="77"/>
      <c r="F1790" s="94" t="s">
        <v>1989</v>
      </c>
      <c r="G1790" s="94" t="s">
        <v>2832</v>
      </c>
      <c r="H1790" s="94" t="s">
        <v>1991</v>
      </c>
      <c r="I1790" s="94" t="s">
        <v>1990</v>
      </c>
      <c r="J1790" s="94" t="s">
        <v>1992</v>
      </c>
      <c r="K1790" s="94" t="s">
        <v>2832</v>
      </c>
    </row>
    <row r="1791" spans="1:11" ht="15.75" thickBot="1">
      <c r="A1791" s="81"/>
      <c r="B1791" s="77"/>
      <c r="C1791" s="77"/>
      <c r="D1791" s="77"/>
      <c r="E1791" s="77"/>
      <c r="F1791" s="73" t="s">
        <v>1993</v>
      </c>
      <c r="G1791" s="73" t="s">
        <v>1280</v>
      </c>
      <c r="H1791" s="265" t="s">
        <v>1995</v>
      </c>
      <c r="I1791" s="265"/>
      <c r="J1791" s="265" t="s">
        <v>2201</v>
      </c>
      <c r="K1791" s="265"/>
    </row>
    <row r="1792" spans="1:11" ht="15.75" thickTop="1">
      <c r="A1792" s="83"/>
      <c r="B1792" s="68"/>
      <c r="C1792" s="68"/>
      <c r="D1792" s="68"/>
      <c r="E1792" s="68"/>
      <c r="F1792" s="76"/>
      <c r="G1792" s="76"/>
      <c r="H1792" s="76"/>
      <c r="I1792" s="76"/>
      <c r="J1792" s="76"/>
      <c r="K1792" s="90"/>
    </row>
    <row r="1793" spans="1:11">
      <c r="A1793" s="69"/>
      <c r="B1793" s="69" t="s">
        <v>1845</v>
      </c>
      <c r="C1793" s="70" t="s">
        <v>1713</v>
      </c>
      <c r="D1793" s="69" t="s">
        <v>1623</v>
      </c>
      <c r="E1793" s="69" t="s">
        <v>1681</v>
      </c>
      <c r="F1793" s="264" t="s">
        <v>1745</v>
      </c>
      <c r="G1793" s="264"/>
      <c r="H1793" s="71" t="s">
        <v>1649</v>
      </c>
      <c r="I1793" s="70" t="s">
        <v>1815</v>
      </c>
      <c r="J1793" s="70" t="s">
        <v>1958</v>
      </c>
      <c r="K1793" s="70" t="s">
        <v>1748</v>
      </c>
    </row>
    <row r="1794" spans="1:11" ht="22.5">
      <c r="A1794" s="72" t="s">
        <v>1981</v>
      </c>
      <c r="B1794" s="72"/>
      <c r="C1794" s="73" t="s">
        <v>1281</v>
      </c>
      <c r="D1794" s="72" t="s">
        <v>1577</v>
      </c>
      <c r="E1794" s="72" t="s">
        <v>1282</v>
      </c>
      <c r="F1794" s="257" t="s">
        <v>1531</v>
      </c>
      <c r="G1794" s="257"/>
      <c r="H1794" s="74" t="s">
        <v>1735</v>
      </c>
      <c r="I1794" s="73">
        <v>1</v>
      </c>
      <c r="J1794" s="73" t="s">
        <v>1283</v>
      </c>
      <c r="K1794" s="73" t="s">
        <v>1283</v>
      </c>
    </row>
    <row r="1795" spans="1:11" ht="33.75">
      <c r="A1795" s="72" t="s">
        <v>1985</v>
      </c>
      <c r="B1795" s="72"/>
      <c r="C1795" s="73" t="s">
        <v>1284</v>
      </c>
      <c r="D1795" s="72" t="s">
        <v>1577</v>
      </c>
      <c r="E1795" s="72" t="s">
        <v>1282</v>
      </c>
      <c r="F1795" s="257" t="s">
        <v>1910</v>
      </c>
      <c r="G1795" s="257"/>
      <c r="H1795" s="74" t="s">
        <v>1735</v>
      </c>
      <c r="I1795" s="73" t="s">
        <v>1988</v>
      </c>
      <c r="J1795" s="73" t="s">
        <v>1283</v>
      </c>
      <c r="K1795" s="75">
        <v>6325.96</v>
      </c>
    </row>
    <row r="1796" spans="1:11">
      <c r="A1796" s="81"/>
      <c r="B1796" s="77"/>
      <c r="C1796" s="77"/>
      <c r="D1796" s="77"/>
      <c r="E1796" s="77"/>
      <c r="F1796" s="94" t="s">
        <v>1989</v>
      </c>
      <c r="G1796" s="94" t="s">
        <v>1990</v>
      </c>
      <c r="H1796" s="94" t="s">
        <v>1991</v>
      </c>
      <c r="I1796" s="94" t="s">
        <v>1990</v>
      </c>
      <c r="J1796" s="94" t="s">
        <v>1992</v>
      </c>
      <c r="K1796" s="94" t="s">
        <v>1990</v>
      </c>
    </row>
    <row r="1797" spans="1:11" ht="15.75" thickBot="1">
      <c r="A1797" s="81"/>
      <c r="B1797" s="77"/>
      <c r="C1797" s="77"/>
      <c r="D1797" s="77"/>
      <c r="E1797" s="77"/>
      <c r="F1797" s="73" t="s">
        <v>1993</v>
      </c>
      <c r="G1797" s="73" t="s">
        <v>1285</v>
      </c>
      <c r="H1797" s="265" t="s">
        <v>1995</v>
      </c>
      <c r="I1797" s="265"/>
      <c r="J1797" s="265" t="s">
        <v>1286</v>
      </c>
      <c r="K1797" s="265"/>
    </row>
    <row r="1798" spans="1:11" ht="15.75" thickTop="1">
      <c r="A1798" s="83"/>
      <c r="B1798" s="68"/>
      <c r="C1798" s="68"/>
      <c r="D1798" s="68"/>
      <c r="E1798" s="68"/>
      <c r="F1798" s="76"/>
      <c r="G1798" s="76"/>
      <c r="H1798" s="76"/>
      <c r="I1798" s="76"/>
      <c r="J1798" s="76"/>
      <c r="K1798" s="90"/>
    </row>
    <row r="1799" spans="1:11">
      <c r="A1799" s="69"/>
      <c r="B1799" s="69" t="s">
        <v>1845</v>
      </c>
      <c r="C1799" s="70" t="s">
        <v>1713</v>
      </c>
      <c r="D1799" s="69" t="s">
        <v>1623</v>
      </c>
      <c r="E1799" s="69" t="s">
        <v>1681</v>
      </c>
      <c r="F1799" s="264" t="s">
        <v>1745</v>
      </c>
      <c r="G1799" s="264"/>
      <c r="H1799" s="71" t="s">
        <v>1649</v>
      </c>
      <c r="I1799" s="70" t="s">
        <v>1815</v>
      </c>
      <c r="J1799" s="70" t="s">
        <v>1958</v>
      </c>
      <c r="K1799" s="70" t="s">
        <v>1748</v>
      </c>
    </row>
    <row r="1800" spans="1:11" ht="22.5">
      <c r="A1800" s="72" t="s">
        <v>1981</v>
      </c>
      <c r="B1800" s="72"/>
      <c r="C1800" s="73" t="s">
        <v>477</v>
      </c>
      <c r="D1800" s="72" t="s">
        <v>1674</v>
      </c>
      <c r="E1800" s="72" t="s">
        <v>478</v>
      </c>
      <c r="F1800" s="257" t="s">
        <v>1935</v>
      </c>
      <c r="G1800" s="257"/>
      <c r="H1800" s="74" t="s">
        <v>1735</v>
      </c>
      <c r="I1800" s="73">
        <v>1</v>
      </c>
      <c r="J1800" s="73" t="s">
        <v>480</v>
      </c>
      <c r="K1800" s="73" t="s">
        <v>480</v>
      </c>
    </row>
    <row r="1801" spans="1:11" ht="22.5">
      <c r="A1801" s="72" t="s">
        <v>2002</v>
      </c>
      <c r="B1801" s="72"/>
      <c r="C1801" s="73" t="s">
        <v>2188</v>
      </c>
      <c r="D1801" s="72" t="s">
        <v>1674</v>
      </c>
      <c r="E1801" s="72" t="s">
        <v>2189</v>
      </c>
      <c r="F1801" s="257" t="s">
        <v>1670</v>
      </c>
      <c r="G1801" s="257"/>
      <c r="H1801" s="74" t="s">
        <v>1582</v>
      </c>
      <c r="I1801" s="73" t="s">
        <v>2464</v>
      </c>
      <c r="J1801" s="73" t="s">
        <v>2190</v>
      </c>
      <c r="K1801" s="75">
        <v>2.41</v>
      </c>
    </row>
    <row r="1802" spans="1:11" ht="22.5">
      <c r="A1802" s="72" t="s">
        <v>2002</v>
      </c>
      <c r="B1802" s="72"/>
      <c r="C1802" s="73" t="s">
        <v>2184</v>
      </c>
      <c r="D1802" s="72" t="s">
        <v>1674</v>
      </c>
      <c r="E1802" s="72" t="s">
        <v>2185</v>
      </c>
      <c r="F1802" s="257" t="s">
        <v>1670</v>
      </c>
      <c r="G1802" s="257"/>
      <c r="H1802" s="74" t="s">
        <v>1582</v>
      </c>
      <c r="I1802" s="73" t="s">
        <v>2131</v>
      </c>
      <c r="J1802" s="73" t="s">
        <v>2187</v>
      </c>
      <c r="K1802" s="75">
        <v>19.88</v>
      </c>
    </row>
    <row r="1803" spans="1:11">
      <c r="A1803" s="81"/>
      <c r="B1803" s="77"/>
      <c r="C1803" s="77"/>
      <c r="D1803" s="77"/>
      <c r="E1803" s="77"/>
      <c r="F1803" s="73" t="s">
        <v>1989</v>
      </c>
      <c r="G1803" s="73" t="s">
        <v>2210</v>
      </c>
      <c r="H1803" s="73" t="s">
        <v>1991</v>
      </c>
      <c r="I1803" s="73" t="s">
        <v>1990</v>
      </c>
      <c r="J1803" s="73" t="s">
        <v>1992</v>
      </c>
      <c r="K1803" s="73" t="s">
        <v>2210</v>
      </c>
    </row>
    <row r="1804" spans="1:11" ht="15.75" thickBot="1">
      <c r="A1804" s="81"/>
      <c r="B1804" s="77"/>
      <c r="C1804" s="77"/>
      <c r="D1804" s="77"/>
      <c r="E1804" s="77"/>
      <c r="F1804" s="73" t="s">
        <v>1993</v>
      </c>
      <c r="G1804" s="73" t="s">
        <v>1287</v>
      </c>
      <c r="H1804" s="265" t="s">
        <v>1995</v>
      </c>
      <c r="I1804" s="265"/>
      <c r="J1804" s="265" t="s">
        <v>1288</v>
      </c>
      <c r="K1804" s="265"/>
    </row>
    <row r="1805" spans="1:11" ht="15.75" thickTop="1">
      <c r="A1805" s="83"/>
      <c r="B1805" s="68"/>
      <c r="C1805" s="68"/>
      <c r="D1805" s="68"/>
      <c r="E1805" s="68"/>
      <c r="F1805" s="76"/>
      <c r="G1805" s="76"/>
      <c r="H1805" s="76"/>
      <c r="I1805" s="76"/>
      <c r="J1805" s="76"/>
      <c r="K1805" s="90"/>
    </row>
    <row r="1806" spans="1:11">
      <c r="A1806" s="69"/>
      <c r="B1806" s="69" t="s">
        <v>1845</v>
      </c>
      <c r="C1806" s="70" t="s">
        <v>1713</v>
      </c>
      <c r="D1806" s="69" t="s">
        <v>1623</v>
      </c>
      <c r="E1806" s="69" t="s">
        <v>1681</v>
      </c>
      <c r="F1806" s="264" t="s">
        <v>1745</v>
      </c>
      <c r="G1806" s="264"/>
      <c r="H1806" s="71" t="s">
        <v>1649</v>
      </c>
      <c r="I1806" s="70" t="s">
        <v>1815</v>
      </c>
      <c r="J1806" s="70" t="s">
        <v>1958</v>
      </c>
      <c r="K1806" s="70" t="s">
        <v>1748</v>
      </c>
    </row>
    <row r="1807" spans="1:11" ht="22.5">
      <c r="A1807" s="72" t="s">
        <v>1981</v>
      </c>
      <c r="B1807" s="72"/>
      <c r="C1807" s="73" t="s">
        <v>2789</v>
      </c>
      <c r="D1807" s="72" t="s">
        <v>1674</v>
      </c>
      <c r="E1807" s="72" t="s">
        <v>2790</v>
      </c>
      <c r="F1807" s="257" t="s">
        <v>1858</v>
      </c>
      <c r="G1807" s="257"/>
      <c r="H1807" s="74" t="s">
        <v>1735</v>
      </c>
      <c r="I1807" s="73">
        <v>1</v>
      </c>
      <c r="J1807" s="73" t="s">
        <v>2791</v>
      </c>
      <c r="K1807" s="73" t="s">
        <v>2791</v>
      </c>
    </row>
    <row r="1808" spans="1:11" ht="22.5">
      <c r="A1808" s="72" t="s">
        <v>2002</v>
      </c>
      <c r="B1808" s="72"/>
      <c r="C1808" s="73" t="s">
        <v>2663</v>
      </c>
      <c r="D1808" s="72" t="s">
        <v>1674</v>
      </c>
      <c r="E1808" s="72" t="s">
        <v>2664</v>
      </c>
      <c r="F1808" s="257" t="s">
        <v>1670</v>
      </c>
      <c r="G1808" s="257"/>
      <c r="H1808" s="74" t="s">
        <v>1582</v>
      </c>
      <c r="I1808" s="73" t="s">
        <v>1289</v>
      </c>
      <c r="J1808" s="73" t="s">
        <v>2666</v>
      </c>
      <c r="K1808" s="75">
        <v>3.96</v>
      </c>
    </row>
    <row r="1809" spans="1:11" ht="22.5">
      <c r="A1809" s="72" t="s">
        <v>2002</v>
      </c>
      <c r="B1809" s="72"/>
      <c r="C1809" s="73" t="s">
        <v>2207</v>
      </c>
      <c r="D1809" s="72" t="s">
        <v>1674</v>
      </c>
      <c r="E1809" s="72" t="s">
        <v>2208</v>
      </c>
      <c r="F1809" s="257" t="s">
        <v>1670</v>
      </c>
      <c r="G1809" s="257"/>
      <c r="H1809" s="74" t="s">
        <v>1582</v>
      </c>
      <c r="I1809" s="73" t="s">
        <v>1289</v>
      </c>
      <c r="J1809" s="73" t="s">
        <v>2210</v>
      </c>
      <c r="K1809" s="75">
        <v>5.09</v>
      </c>
    </row>
    <row r="1810" spans="1:11" ht="33.75">
      <c r="A1810" s="72" t="s">
        <v>1985</v>
      </c>
      <c r="B1810" s="72"/>
      <c r="C1810" s="73" t="s">
        <v>1290</v>
      </c>
      <c r="D1810" s="72" t="s">
        <v>1674</v>
      </c>
      <c r="E1810" s="72" t="s">
        <v>1291</v>
      </c>
      <c r="F1810" s="257" t="s">
        <v>1910</v>
      </c>
      <c r="G1810" s="257"/>
      <c r="H1810" s="74" t="s">
        <v>1735</v>
      </c>
      <c r="I1810" s="73" t="s">
        <v>1988</v>
      </c>
      <c r="J1810" s="73" t="s">
        <v>1292</v>
      </c>
      <c r="K1810" s="75">
        <v>7.45</v>
      </c>
    </row>
    <row r="1811" spans="1:11">
      <c r="A1811" s="81"/>
      <c r="B1811" s="77"/>
      <c r="C1811" s="77"/>
      <c r="D1811" s="77"/>
      <c r="E1811" s="77"/>
      <c r="F1811" s="73" t="s">
        <v>1989</v>
      </c>
      <c r="G1811" s="73" t="s">
        <v>1293</v>
      </c>
      <c r="H1811" s="73" t="s">
        <v>1991</v>
      </c>
      <c r="I1811" s="73" t="s">
        <v>1990</v>
      </c>
      <c r="J1811" s="73" t="s">
        <v>1992</v>
      </c>
      <c r="K1811" s="73" t="s">
        <v>1293</v>
      </c>
    </row>
    <row r="1812" spans="1:11" ht="15.75" thickBot="1">
      <c r="A1812" s="81"/>
      <c r="B1812" s="77"/>
      <c r="C1812" s="77"/>
      <c r="D1812" s="77"/>
      <c r="E1812" s="77"/>
      <c r="F1812" s="73" t="s">
        <v>1993</v>
      </c>
      <c r="G1812" s="73" t="s">
        <v>1294</v>
      </c>
      <c r="H1812" s="265" t="s">
        <v>1995</v>
      </c>
      <c r="I1812" s="265"/>
      <c r="J1812" s="265" t="s">
        <v>1295</v>
      </c>
      <c r="K1812" s="265"/>
    </row>
    <row r="1813" spans="1:11" ht="15.75" thickTop="1">
      <c r="A1813" s="83"/>
      <c r="B1813" s="68"/>
      <c r="C1813" s="68"/>
      <c r="D1813" s="68"/>
      <c r="E1813" s="68"/>
      <c r="F1813" s="76"/>
      <c r="G1813" s="76"/>
      <c r="H1813" s="76"/>
      <c r="I1813" s="76"/>
      <c r="J1813" s="76"/>
      <c r="K1813" s="90"/>
    </row>
    <row r="1814" spans="1:11">
      <c r="A1814" s="69"/>
      <c r="B1814" s="69" t="s">
        <v>1845</v>
      </c>
      <c r="C1814" s="70" t="s">
        <v>1713</v>
      </c>
      <c r="D1814" s="69" t="s">
        <v>1623</v>
      </c>
      <c r="E1814" s="69" t="s">
        <v>1681</v>
      </c>
      <c r="F1814" s="264" t="s">
        <v>1745</v>
      </c>
      <c r="G1814" s="264"/>
      <c r="H1814" s="71" t="s">
        <v>1649</v>
      </c>
      <c r="I1814" s="70" t="s">
        <v>1815</v>
      </c>
      <c r="J1814" s="70" t="s">
        <v>1958</v>
      </c>
      <c r="K1814" s="70" t="s">
        <v>1748</v>
      </c>
    </row>
    <row r="1815" spans="1:11" ht="22.5">
      <c r="A1815" s="72" t="s">
        <v>1981</v>
      </c>
      <c r="B1815" s="72"/>
      <c r="C1815" s="73" t="s">
        <v>2780</v>
      </c>
      <c r="D1815" s="72" t="s">
        <v>1674</v>
      </c>
      <c r="E1815" s="72" t="s">
        <v>2781</v>
      </c>
      <c r="F1815" s="257" t="s">
        <v>1858</v>
      </c>
      <c r="G1815" s="257"/>
      <c r="H1815" s="74" t="s">
        <v>1735</v>
      </c>
      <c r="I1815" s="73">
        <v>1</v>
      </c>
      <c r="J1815" s="73" t="s">
        <v>2782</v>
      </c>
      <c r="K1815" s="73" t="s">
        <v>2782</v>
      </c>
    </row>
    <row r="1816" spans="1:11" ht="22.5">
      <c r="A1816" s="72" t="s">
        <v>2002</v>
      </c>
      <c r="B1816" s="72"/>
      <c r="C1816" s="73" t="s">
        <v>2663</v>
      </c>
      <c r="D1816" s="72" t="s">
        <v>1674</v>
      </c>
      <c r="E1816" s="72" t="s">
        <v>2664</v>
      </c>
      <c r="F1816" s="257" t="s">
        <v>1670</v>
      </c>
      <c r="G1816" s="257"/>
      <c r="H1816" s="74" t="s">
        <v>1582</v>
      </c>
      <c r="I1816" s="73" t="s">
        <v>1296</v>
      </c>
      <c r="J1816" s="73" t="s">
        <v>2666</v>
      </c>
      <c r="K1816" s="75">
        <v>6.06</v>
      </c>
    </row>
    <row r="1817" spans="1:11" ht="22.5">
      <c r="A1817" s="72" t="s">
        <v>2002</v>
      </c>
      <c r="B1817" s="72"/>
      <c r="C1817" s="73" t="s">
        <v>2207</v>
      </c>
      <c r="D1817" s="72" t="s">
        <v>1674</v>
      </c>
      <c r="E1817" s="72" t="s">
        <v>2208</v>
      </c>
      <c r="F1817" s="257" t="s">
        <v>1670</v>
      </c>
      <c r="G1817" s="257"/>
      <c r="H1817" s="74" t="s">
        <v>1582</v>
      </c>
      <c r="I1817" s="73" t="s">
        <v>1296</v>
      </c>
      <c r="J1817" s="73" t="s">
        <v>2210</v>
      </c>
      <c r="K1817" s="75">
        <v>7.81</v>
      </c>
    </row>
    <row r="1818" spans="1:11" ht="33.75">
      <c r="A1818" s="72" t="s">
        <v>1985</v>
      </c>
      <c r="B1818" s="72"/>
      <c r="C1818" s="73" t="s">
        <v>1297</v>
      </c>
      <c r="D1818" s="72" t="s">
        <v>1674</v>
      </c>
      <c r="E1818" s="72" t="s">
        <v>1298</v>
      </c>
      <c r="F1818" s="257" t="s">
        <v>1910</v>
      </c>
      <c r="G1818" s="257"/>
      <c r="H1818" s="74" t="s">
        <v>1735</v>
      </c>
      <c r="I1818" s="73" t="s">
        <v>1988</v>
      </c>
      <c r="J1818" s="73" t="s">
        <v>1299</v>
      </c>
      <c r="K1818" s="75">
        <v>5.72</v>
      </c>
    </row>
    <row r="1819" spans="1:11" ht="33.75">
      <c r="A1819" s="72" t="s">
        <v>1985</v>
      </c>
      <c r="B1819" s="72"/>
      <c r="C1819" s="73" t="s">
        <v>1300</v>
      </c>
      <c r="D1819" s="72" t="s">
        <v>1674</v>
      </c>
      <c r="E1819" s="72" t="s">
        <v>1301</v>
      </c>
      <c r="F1819" s="257" t="s">
        <v>1910</v>
      </c>
      <c r="G1819" s="257"/>
      <c r="H1819" s="74" t="s">
        <v>1735</v>
      </c>
      <c r="I1819" s="73" t="s">
        <v>1988</v>
      </c>
      <c r="J1819" s="73" t="s">
        <v>1302</v>
      </c>
      <c r="K1819" s="75">
        <v>6.51</v>
      </c>
    </row>
    <row r="1820" spans="1:11">
      <c r="A1820" s="81"/>
      <c r="B1820" s="77"/>
      <c r="C1820" s="77"/>
      <c r="D1820" s="77"/>
      <c r="E1820" s="77"/>
      <c r="F1820" s="73" t="s">
        <v>1989</v>
      </c>
      <c r="G1820" s="73" t="s">
        <v>1303</v>
      </c>
      <c r="H1820" s="73" t="s">
        <v>1991</v>
      </c>
      <c r="I1820" s="73" t="s">
        <v>2624</v>
      </c>
      <c r="J1820" s="73" t="s">
        <v>1992</v>
      </c>
      <c r="K1820" s="73" t="s">
        <v>1303</v>
      </c>
    </row>
    <row r="1821" spans="1:11" ht="15.75" thickBot="1">
      <c r="A1821" s="81"/>
      <c r="B1821" s="77"/>
      <c r="C1821" s="77"/>
      <c r="D1821" s="77"/>
      <c r="E1821" s="77"/>
      <c r="F1821" s="73" t="s">
        <v>1993</v>
      </c>
      <c r="G1821" s="73" t="s">
        <v>1304</v>
      </c>
      <c r="H1821" s="265" t="s">
        <v>1995</v>
      </c>
      <c r="I1821" s="265"/>
      <c r="J1821" s="265" t="s">
        <v>1305</v>
      </c>
      <c r="K1821" s="265"/>
    </row>
    <row r="1822" spans="1:11" ht="15.75" thickTop="1">
      <c r="A1822" s="83"/>
      <c r="B1822" s="68"/>
      <c r="C1822" s="68"/>
      <c r="D1822" s="68"/>
      <c r="E1822" s="68"/>
      <c r="F1822" s="76"/>
      <c r="G1822" s="76"/>
      <c r="H1822" s="76"/>
      <c r="I1822" s="76"/>
      <c r="J1822" s="76"/>
      <c r="K1822" s="90"/>
    </row>
    <row r="1823" spans="1:11">
      <c r="A1823" s="69"/>
      <c r="B1823" s="69" t="s">
        <v>1845</v>
      </c>
      <c r="C1823" s="70" t="s">
        <v>1713</v>
      </c>
      <c r="D1823" s="69" t="s">
        <v>1623</v>
      </c>
      <c r="E1823" s="69" t="s">
        <v>1681</v>
      </c>
      <c r="F1823" s="264" t="s">
        <v>1745</v>
      </c>
      <c r="G1823" s="264"/>
      <c r="H1823" s="71" t="s">
        <v>1649</v>
      </c>
      <c r="I1823" s="70" t="s">
        <v>1815</v>
      </c>
      <c r="J1823" s="70" t="s">
        <v>1958</v>
      </c>
      <c r="K1823" s="70" t="s">
        <v>1748</v>
      </c>
    </row>
    <row r="1824" spans="1:11" ht="22.5">
      <c r="A1824" s="72" t="s">
        <v>1981</v>
      </c>
      <c r="B1824" s="72"/>
      <c r="C1824" s="73" t="s">
        <v>2762</v>
      </c>
      <c r="D1824" s="72" t="s">
        <v>1674</v>
      </c>
      <c r="E1824" s="72" t="s">
        <v>2763</v>
      </c>
      <c r="F1824" s="257" t="s">
        <v>1858</v>
      </c>
      <c r="G1824" s="257"/>
      <c r="H1824" s="74" t="s">
        <v>1735</v>
      </c>
      <c r="I1824" s="73">
        <v>1</v>
      </c>
      <c r="J1824" s="73" t="s">
        <v>2764</v>
      </c>
      <c r="K1824" s="73" t="s">
        <v>2764</v>
      </c>
    </row>
    <row r="1825" spans="1:11" ht="22.5">
      <c r="A1825" s="72" t="s">
        <v>2002</v>
      </c>
      <c r="B1825" s="72"/>
      <c r="C1825" s="73" t="s">
        <v>2663</v>
      </c>
      <c r="D1825" s="72" t="s">
        <v>1674</v>
      </c>
      <c r="E1825" s="72" t="s">
        <v>2664</v>
      </c>
      <c r="F1825" s="257" t="s">
        <v>1670</v>
      </c>
      <c r="G1825" s="257"/>
      <c r="H1825" s="74" t="s">
        <v>1582</v>
      </c>
      <c r="I1825" s="73" t="s">
        <v>1306</v>
      </c>
      <c r="J1825" s="73" t="s">
        <v>2666</v>
      </c>
      <c r="K1825" s="75">
        <v>8.19</v>
      </c>
    </row>
    <row r="1826" spans="1:11" ht="22.5">
      <c r="A1826" s="72" t="s">
        <v>2002</v>
      </c>
      <c r="B1826" s="72"/>
      <c r="C1826" s="73" t="s">
        <v>2207</v>
      </c>
      <c r="D1826" s="72" t="s">
        <v>1674</v>
      </c>
      <c r="E1826" s="72" t="s">
        <v>2208</v>
      </c>
      <c r="F1826" s="257" t="s">
        <v>1670</v>
      </c>
      <c r="G1826" s="257"/>
      <c r="H1826" s="74" t="s">
        <v>1582</v>
      </c>
      <c r="I1826" s="73" t="s">
        <v>1306</v>
      </c>
      <c r="J1826" s="73" t="s">
        <v>2210</v>
      </c>
      <c r="K1826" s="75">
        <v>10.54</v>
      </c>
    </row>
    <row r="1827" spans="1:11" ht="33.75">
      <c r="A1827" s="72" t="s">
        <v>1985</v>
      </c>
      <c r="B1827" s="72"/>
      <c r="C1827" s="73" t="s">
        <v>1297</v>
      </c>
      <c r="D1827" s="72" t="s">
        <v>1674</v>
      </c>
      <c r="E1827" s="72" t="s">
        <v>1298</v>
      </c>
      <c r="F1827" s="257" t="s">
        <v>1910</v>
      </c>
      <c r="G1827" s="257"/>
      <c r="H1827" s="74" t="s">
        <v>1735</v>
      </c>
      <c r="I1827" s="73" t="s">
        <v>2054</v>
      </c>
      <c r="J1827" s="73" t="s">
        <v>1299</v>
      </c>
      <c r="K1827" s="75">
        <v>11.44</v>
      </c>
    </row>
    <row r="1828" spans="1:11" ht="33.75">
      <c r="A1828" s="72" t="s">
        <v>1985</v>
      </c>
      <c r="B1828" s="72"/>
      <c r="C1828" s="73" t="s">
        <v>1300</v>
      </c>
      <c r="D1828" s="72" t="s">
        <v>1674</v>
      </c>
      <c r="E1828" s="72" t="s">
        <v>1301</v>
      </c>
      <c r="F1828" s="257" t="s">
        <v>1910</v>
      </c>
      <c r="G1828" s="257"/>
      <c r="H1828" s="74" t="s">
        <v>1735</v>
      </c>
      <c r="I1828" s="73" t="s">
        <v>1988</v>
      </c>
      <c r="J1828" s="73" t="s">
        <v>1302</v>
      </c>
      <c r="K1828" s="75">
        <v>6.51</v>
      </c>
    </row>
    <row r="1829" spans="1:11">
      <c r="A1829" s="81"/>
      <c r="B1829" s="77"/>
      <c r="C1829" s="77"/>
      <c r="D1829" s="77"/>
      <c r="E1829" s="77"/>
      <c r="F1829" s="73" t="s">
        <v>1989</v>
      </c>
      <c r="G1829" s="73" t="s">
        <v>1307</v>
      </c>
      <c r="H1829" s="73" t="s">
        <v>1991</v>
      </c>
      <c r="I1829" s="73" t="s">
        <v>1990</v>
      </c>
      <c r="J1829" s="73" t="s">
        <v>1992</v>
      </c>
      <c r="K1829" s="73" t="s">
        <v>1307</v>
      </c>
    </row>
    <row r="1830" spans="1:11" ht="15.75" thickBot="1">
      <c r="A1830" s="81"/>
      <c r="B1830" s="77"/>
      <c r="C1830" s="77"/>
      <c r="D1830" s="77"/>
      <c r="E1830" s="77"/>
      <c r="F1830" s="73" t="s">
        <v>1993</v>
      </c>
      <c r="G1830" s="73" t="s">
        <v>1308</v>
      </c>
      <c r="H1830" s="265" t="s">
        <v>1995</v>
      </c>
      <c r="I1830" s="265"/>
      <c r="J1830" s="265" t="s">
        <v>1309</v>
      </c>
      <c r="K1830" s="265"/>
    </row>
    <row r="1831" spans="1:11" ht="15.75" thickTop="1">
      <c r="A1831" s="83"/>
      <c r="B1831" s="68"/>
      <c r="C1831" s="68"/>
      <c r="D1831" s="68"/>
      <c r="E1831" s="68"/>
      <c r="F1831" s="76"/>
      <c r="G1831" s="76"/>
      <c r="H1831" s="76"/>
      <c r="I1831" s="76"/>
      <c r="J1831" s="76"/>
      <c r="K1831" s="90"/>
    </row>
    <row r="1832" spans="1:11">
      <c r="A1832" s="69"/>
      <c r="B1832" s="69" t="s">
        <v>1845</v>
      </c>
      <c r="C1832" s="70" t="s">
        <v>1713</v>
      </c>
      <c r="D1832" s="69" t="s">
        <v>1623</v>
      </c>
      <c r="E1832" s="69" t="s">
        <v>1681</v>
      </c>
      <c r="F1832" s="264" t="s">
        <v>1745</v>
      </c>
      <c r="G1832" s="264"/>
      <c r="H1832" s="71" t="s">
        <v>1649</v>
      </c>
      <c r="I1832" s="70" t="s">
        <v>1815</v>
      </c>
      <c r="J1832" s="70" t="s">
        <v>1958</v>
      </c>
      <c r="K1832" s="70" t="s">
        <v>1748</v>
      </c>
    </row>
    <row r="1833" spans="1:11" ht="22.5">
      <c r="A1833" s="72" t="s">
        <v>1981</v>
      </c>
      <c r="B1833" s="72"/>
      <c r="C1833" s="73" t="s">
        <v>2771</v>
      </c>
      <c r="D1833" s="72" t="s">
        <v>1674</v>
      </c>
      <c r="E1833" s="72" t="s">
        <v>2772</v>
      </c>
      <c r="F1833" s="257" t="s">
        <v>1858</v>
      </c>
      <c r="G1833" s="257"/>
      <c r="H1833" s="74" t="s">
        <v>1735</v>
      </c>
      <c r="I1833" s="73">
        <v>1</v>
      </c>
      <c r="J1833" s="73" t="s">
        <v>2773</v>
      </c>
      <c r="K1833" s="73" t="s">
        <v>2773</v>
      </c>
    </row>
    <row r="1834" spans="1:11" ht="22.5">
      <c r="A1834" s="72" t="s">
        <v>2002</v>
      </c>
      <c r="B1834" s="72"/>
      <c r="C1834" s="73" t="s">
        <v>2663</v>
      </c>
      <c r="D1834" s="72" t="s">
        <v>1674</v>
      </c>
      <c r="E1834" s="72" t="s">
        <v>2664</v>
      </c>
      <c r="F1834" s="257" t="s">
        <v>1670</v>
      </c>
      <c r="G1834" s="257"/>
      <c r="H1834" s="74" t="s">
        <v>1582</v>
      </c>
      <c r="I1834" s="73" t="s">
        <v>1310</v>
      </c>
      <c r="J1834" s="73" t="s">
        <v>2666</v>
      </c>
      <c r="K1834" s="75">
        <v>7.13</v>
      </c>
    </row>
    <row r="1835" spans="1:11" ht="22.5">
      <c r="A1835" s="72" t="s">
        <v>2002</v>
      </c>
      <c r="B1835" s="72"/>
      <c r="C1835" s="73" t="s">
        <v>2207</v>
      </c>
      <c r="D1835" s="72" t="s">
        <v>1674</v>
      </c>
      <c r="E1835" s="72" t="s">
        <v>2208</v>
      </c>
      <c r="F1835" s="257" t="s">
        <v>1670</v>
      </c>
      <c r="G1835" s="257"/>
      <c r="H1835" s="74" t="s">
        <v>1582</v>
      </c>
      <c r="I1835" s="73" t="s">
        <v>1310</v>
      </c>
      <c r="J1835" s="73" t="s">
        <v>2210</v>
      </c>
      <c r="K1835" s="75">
        <v>9.18</v>
      </c>
    </row>
    <row r="1836" spans="1:11" ht="33.75">
      <c r="A1836" s="72" t="s">
        <v>1985</v>
      </c>
      <c r="B1836" s="72"/>
      <c r="C1836" s="73" t="s">
        <v>1297</v>
      </c>
      <c r="D1836" s="72" t="s">
        <v>1674</v>
      </c>
      <c r="E1836" s="72" t="s">
        <v>1298</v>
      </c>
      <c r="F1836" s="257" t="s">
        <v>1910</v>
      </c>
      <c r="G1836" s="257"/>
      <c r="H1836" s="74" t="s">
        <v>1735</v>
      </c>
      <c r="I1836" s="73" t="s">
        <v>167</v>
      </c>
      <c r="J1836" s="73" t="s">
        <v>1299</v>
      </c>
      <c r="K1836" s="75">
        <v>17.16</v>
      </c>
    </row>
    <row r="1837" spans="1:11">
      <c r="A1837" s="81"/>
      <c r="B1837" s="77"/>
      <c r="C1837" s="77"/>
      <c r="D1837" s="77"/>
      <c r="E1837" s="77"/>
      <c r="F1837" s="94" t="s">
        <v>1989</v>
      </c>
      <c r="G1837" s="94" t="s">
        <v>1311</v>
      </c>
      <c r="H1837" s="94" t="s">
        <v>1991</v>
      </c>
      <c r="I1837" s="94" t="s">
        <v>1990</v>
      </c>
      <c r="J1837" s="94" t="s">
        <v>1992</v>
      </c>
      <c r="K1837" s="94" t="s">
        <v>1311</v>
      </c>
    </row>
    <row r="1838" spans="1:11" ht="15.75" thickBot="1">
      <c r="A1838" s="81"/>
      <c r="B1838" s="77"/>
      <c r="C1838" s="77"/>
      <c r="D1838" s="77"/>
      <c r="E1838" s="77"/>
      <c r="F1838" s="73" t="s">
        <v>1993</v>
      </c>
      <c r="G1838" s="73" t="s">
        <v>1312</v>
      </c>
      <c r="H1838" s="265" t="s">
        <v>1995</v>
      </c>
      <c r="I1838" s="265"/>
      <c r="J1838" s="265" t="s">
        <v>1313</v>
      </c>
      <c r="K1838" s="265"/>
    </row>
    <row r="1839" spans="1:11" ht="15.75" thickTop="1">
      <c r="A1839" s="83"/>
      <c r="B1839" s="68"/>
      <c r="C1839" s="68"/>
      <c r="D1839" s="68"/>
      <c r="E1839" s="68"/>
      <c r="F1839" s="76"/>
      <c r="G1839" s="76"/>
      <c r="H1839" s="76"/>
      <c r="I1839" s="76"/>
      <c r="J1839" s="76"/>
      <c r="K1839" s="90"/>
    </row>
    <row r="1840" spans="1:11">
      <c r="A1840" s="69"/>
      <c r="B1840" s="69" t="s">
        <v>1845</v>
      </c>
      <c r="C1840" s="70" t="s">
        <v>1713</v>
      </c>
      <c r="D1840" s="69" t="s">
        <v>1623</v>
      </c>
      <c r="E1840" s="69" t="s">
        <v>1681</v>
      </c>
      <c r="F1840" s="264" t="s">
        <v>1745</v>
      </c>
      <c r="G1840" s="264"/>
      <c r="H1840" s="71" t="s">
        <v>1649</v>
      </c>
      <c r="I1840" s="70" t="s">
        <v>1815</v>
      </c>
      <c r="J1840" s="70" t="s">
        <v>1958</v>
      </c>
      <c r="K1840" s="70" t="s">
        <v>1748</v>
      </c>
    </row>
    <row r="1841" spans="1:11" ht="22.5">
      <c r="A1841" s="72" t="s">
        <v>1981</v>
      </c>
      <c r="B1841" s="72"/>
      <c r="C1841" s="73" t="s">
        <v>526</v>
      </c>
      <c r="D1841" s="72" t="s">
        <v>1674</v>
      </c>
      <c r="E1841" s="72" t="s">
        <v>527</v>
      </c>
      <c r="F1841" s="257" t="s">
        <v>1670</v>
      </c>
      <c r="G1841" s="257"/>
      <c r="H1841" s="74" t="s">
        <v>1582</v>
      </c>
      <c r="I1841" s="73">
        <v>1</v>
      </c>
      <c r="J1841" s="73" t="s">
        <v>528</v>
      </c>
      <c r="K1841" s="73" t="s">
        <v>528</v>
      </c>
    </row>
    <row r="1842" spans="1:11" ht="22.5">
      <c r="A1842" s="72" t="s">
        <v>2002</v>
      </c>
      <c r="B1842" s="72"/>
      <c r="C1842" s="73" t="s">
        <v>2394</v>
      </c>
      <c r="D1842" s="72" t="s">
        <v>1674</v>
      </c>
      <c r="E1842" s="72" t="s">
        <v>2395</v>
      </c>
      <c r="F1842" s="257" t="s">
        <v>1670</v>
      </c>
      <c r="G1842" s="257"/>
      <c r="H1842" s="74" t="s">
        <v>1582</v>
      </c>
      <c r="I1842" s="73" t="s">
        <v>1988</v>
      </c>
      <c r="J1842" s="73" t="s">
        <v>2396</v>
      </c>
      <c r="K1842" s="75">
        <v>0.41</v>
      </c>
    </row>
    <row r="1843" spans="1:11" ht="22.5">
      <c r="A1843" s="72" t="s">
        <v>2002</v>
      </c>
      <c r="B1843" s="72"/>
      <c r="C1843" s="73" t="s">
        <v>2397</v>
      </c>
      <c r="D1843" s="72" t="s">
        <v>1674</v>
      </c>
      <c r="E1843" s="72" t="s">
        <v>2398</v>
      </c>
      <c r="F1843" s="257" t="s">
        <v>1670</v>
      </c>
      <c r="G1843" s="257"/>
      <c r="H1843" s="74" t="s">
        <v>1582</v>
      </c>
      <c r="I1843" s="73" t="s">
        <v>1988</v>
      </c>
      <c r="J1843" s="73" t="s">
        <v>2399</v>
      </c>
      <c r="K1843" s="75">
        <v>0.75</v>
      </c>
    </row>
    <row r="1844" spans="1:11" ht="22.5">
      <c r="A1844" s="72" t="s">
        <v>2002</v>
      </c>
      <c r="B1844" s="72"/>
      <c r="C1844" s="73" t="s">
        <v>1120</v>
      </c>
      <c r="D1844" s="72" t="s">
        <v>1674</v>
      </c>
      <c r="E1844" s="72" t="s">
        <v>1121</v>
      </c>
      <c r="F1844" s="257" t="s">
        <v>1670</v>
      </c>
      <c r="G1844" s="257"/>
      <c r="H1844" s="74" t="s">
        <v>1582</v>
      </c>
      <c r="I1844" s="73" t="s">
        <v>1988</v>
      </c>
      <c r="J1844" s="73" t="s">
        <v>153</v>
      </c>
      <c r="K1844" s="75">
        <v>0.04</v>
      </c>
    </row>
    <row r="1845" spans="1:11" ht="33.75">
      <c r="A1845" s="72" t="s">
        <v>1985</v>
      </c>
      <c r="B1845" s="72"/>
      <c r="C1845" s="73" t="s">
        <v>2403</v>
      </c>
      <c r="D1845" s="72" t="s">
        <v>1674</v>
      </c>
      <c r="E1845" s="72" t="s">
        <v>2404</v>
      </c>
      <c r="F1845" s="257" t="s">
        <v>2329</v>
      </c>
      <c r="G1845" s="257"/>
      <c r="H1845" s="74" t="s">
        <v>1582</v>
      </c>
      <c r="I1845" s="73" t="s">
        <v>1988</v>
      </c>
      <c r="J1845" s="73" t="s">
        <v>2405</v>
      </c>
      <c r="K1845" s="75">
        <v>1.79</v>
      </c>
    </row>
    <row r="1846" spans="1:11" ht="33.75">
      <c r="A1846" s="72" t="s">
        <v>1985</v>
      </c>
      <c r="B1846" s="72"/>
      <c r="C1846" s="73" t="s">
        <v>2409</v>
      </c>
      <c r="D1846" s="72" t="s">
        <v>1674</v>
      </c>
      <c r="E1846" s="72" t="s">
        <v>2410</v>
      </c>
      <c r="F1846" s="257" t="s">
        <v>2329</v>
      </c>
      <c r="G1846" s="257"/>
      <c r="H1846" s="74" t="s">
        <v>1582</v>
      </c>
      <c r="I1846" s="73" t="s">
        <v>1988</v>
      </c>
      <c r="J1846" s="73" t="s">
        <v>2411</v>
      </c>
      <c r="K1846" s="75">
        <v>0.37</v>
      </c>
    </row>
    <row r="1847" spans="1:11" ht="33.75">
      <c r="A1847" s="72" t="s">
        <v>1985</v>
      </c>
      <c r="B1847" s="72"/>
      <c r="C1847" s="73" t="s">
        <v>1122</v>
      </c>
      <c r="D1847" s="72" t="s">
        <v>1674</v>
      </c>
      <c r="E1847" s="72" t="s">
        <v>1123</v>
      </c>
      <c r="F1847" s="257" t="s">
        <v>2012</v>
      </c>
      <c r="G1847" s="257"/>
      <c r="H1847" s="74" t="s">
        <v>1582</v>
      </c>
      <c r="I1847" s="73" t="s">
        <v>1988</v>
      </c>
      <c r="J1847" s="73" t="s">
        <v>1125</v>
      </c>
      <c r="K1847" s="75">
        <v>11.3</v>
      </c>
    </row>
    <row r="1848" spans="1:11" ht="33.75">
      <c r="A1848" s="72" t="s">
        <v>1985</v>
      </c>
      <c r="B1848" s="72"/>
      <c r="C1848" s="73" t="s">
        <v>2412</v>
      </c>
      <c r="D1848" s="72" t="s">
        <v>1674</v>
      </c>
      <c r="E1848" s="72" t="s">
        <v>2413</v>
      </c>
      <c r="F1848" s="257" t="s">
        <v>1987</v>
      </c>
      <c r="G1848" s="257"/>
      <c r="H1848" s="74" t="s">
        <v>1582</v>
      </c>
      <c r="I1848" s="73" t="s">
        <v>1988</v>
      </c>
      <c r="J1848" s="73" t="s">
        <v>2414</v>
      </c>
      <c r="K1848" s="75">
        <v>0.02</v>
      </c>
    </row>
    <row r="1849" spans="1:11" ht="33.75">
      <c r="A1849" s="72" t="s">
        <v>1985</v>
      </c>
      <c r="B1849" s="72"/>
      <c r="C1849" s="73" t="s">
        <v>2415</v>
      </c>
      <c r="D1849" s="72" t="s">
        <v>1674</v>
      </c>
      <c r="E1849" s="72" t="s">
        <v>2416</v>
      </c>
      <c r="F1849" s="257" t="s">
        <v>2417</v>
      </c>
      <c r="G1849" s="257"/>
      <c r="H1849" s="74" t="s">
        <v>1582</v>
      </c>
      <c r="I1849" s="73" t="s">
        <v>1988</v>
      </c>
      <c r="J1849" s="73" t="s">
        <v>2418</v>
      </c>
      <c r="K1849" s="75">
        <v>0.8</v>
      </c>
    </row>
    <row r="1850" spans="1:11">
      <c r="A1850" s="81"/>
      <c r="B1850" s="77"/>
      <c r="C1850" s="77"/>
      <c r="D1850" s="77"/>
      <c r="E1850" s="77"/>
      <c r="F1850" s="94" t="s">
        <v>1989</v>
      </c>
      <c r="G1850" s="94" t="s">
        <v>1314</v>
      </c>
      <c r="H1850" s="94" t="s">
        <v>1991</v>
      </c>
      <c r="I1850" s="94" t="s">
        <v>1990</v>
      </c>
      <c r="J1850" s="94" t="s">
        <v>1992</v>
      </c>
      <c r="K1850" s="94" t="s">
        <v>1314</v>
      </c>
    </row>
    <row r="1851" spans="1:11" ht="15.75" thickBot="1">
      <c r="A1851" s="81"/>
      <c r="B1851" s="77"/>
      <c r="C1851" s="77"/>
      <c r="D1851" s="77"/>
      <c r="E1851" s="77"/>
      <c r="F1851" s="73" t="s">
        <v>1993</v>
      </c>
      <c r="G1851" s="73" t="s">
        <v>1315</v>
      </c>
      <c r="H1851" s="265" t="s">
        <v>1995</v>
      </c>
      <c r="I1851" s="265"/>
      <c r="J1851" s="265" t="s">
        <v>1316</v>
      </c>
      <c r="K1851" s="265"/>
    </row>
    <row r="1852" spans="1:11" ht="15.75" thickTop="1">
      <c r="A1852" s="83"/>
      <c r="B1852" s="68"/>
      <c r="C1852" s="68"/>
      <c r="D1852" s="68"/>
      <c r="E1852" s="68"/>
      <c r="F1852" s="76"/>
      <c r="G1852" s="76"/>
      <c r="H1852" s="76"/>
      <c r="I1852" s="76"/>
      <c r="J1852" s="76"/>
      <c r="K1852" s="90"/>
    </row>
    <row r="1853" spans="1:11">
      <c r="A1853" s="69"/>
      <c r="B1853" s="69" t="s">
        <v>1845</v>
      </c>
      <c r="C1853" s="70" t="s">
        <v>1713</v>
      </c>
      <c r="D1853" s="69" t="s">
        <v>1623</v>
      </c>
      <c r="E1853" s="69" t="s">
        <v>1681</v>
      </c>
      <c r="F1853" s="264" t="s">
        <v>1745</v>
      </c>
      <c r="G1853" s="264"/>
      <c r="H1853" s="71" t="s">
        <v>1649</v>
      </c>
      <c r="I1853" s="70" t="s">
        <v>1815</v>
      </c>
      <c r="J1853" s="70" t="s">
        <v>1958</v>
      </c>
      <c r="K1853" s="70" t="s">
        <v>1748</v>
      </c>
    </row>
    <row r="1854" spans="1:11" ht="33.75">
      <c r="A1854" s="72" t="s">
        <v>1981</v>
      </c>
      <c r="B1854" s="72"/>
      <c r="C1854" s="73" t="s">
        <v>492</v>
      </c>
      <c r="D1854" s="72" t="s">
        <v>1674</v>
      </c>
      <c r="E1854" s="72" t="s">
        <v>493</v>
      </c>
      <c r="F1854" s="257" t="s">
        <v>1935</v>
      </c>
      <c r="G1854" s="257"/>
      <c r="H1854" s="74" t="s">
        <v>1735</v>
      </c>
      <c r="I1854" s="73">
        <v>1</v>
      </c>
      <c r="J1854" s="73" t="s">
        <v>495</v>
      </c>
      <c r="K1854" s="73" t="s">
        <v>495</v>
      </c>
    </row>
    <row r="1855" spans="1:11" ht="22.5">
      <c r="A1855" s="72" t="s">
        <v>2002</v>
      </c>
      <c r="B1855" s="72"/>
      <c r="C1855" s="73" t="s">
        <v>2188</v>
      </c>
      <c r="D1855" s="72" t="s">
        <v>1674</v>
      </c>
      <c r="E1855" s="72" t="s">
        <v>2189</v>
      </c>
      <c r="F1855" s="257" t="s">
        <v>1670</v>
      </c>
      <c r="G1855" s="257"/>
      <c r="H1855" s="74" t="s">
        <v>1582</v>
      </c>
      <c r="I1855" s="73" t="s">
        <v>2402</v>
      </c>
      <c r="J1855" s="73" t="s">
        <v>2190</v>
      </c>
      <c r="K1855" s="75">
        <v>1.68</v>
      </c>
    </row>
    <row r="1856" spans="1:11" ht="22.5">
      <c r="A1856" s="72" t="s">
        <v>2002</v>
      </c>
      <c r="B1856" s="72"/>
      <c r="C1856" s="73" t="s">
        <v>2184</v>
      </c>
      <c r="D1856" s="72" t="s">
        <v>1674</v>
      </c>
      <c r="E1856" s="72" t="s">
        <v>2185</v>
      </c>
      <c r="F1856" s="257" t="s">
        <v>1670</v>
      </c>
      <c r="G1856" s="257"/>
      <c r="H1856" s="74" t="s">
        <v>1582</v>
      </c>
      <c r="I1856" s="73" t="s">
        <v>2402</v>
      </c>
      <c r="J1856" s="73" t="s">
        <v>2187</v>
      </c>
      <c r="K1856" s="75">
        <v>2.15</v>
      </c>
    </row>
    <row r="1857" spans="1:11" ht="33.75">
      <c r="A1857" s="72" t="s">
        <v>1985</v>
      </c>
      <c r="B1857" s="72"/>
      <c r="C1857" s="73" t="s">
        <v>1317</v>
      </c>
      <c r="D1857" s="72" t="s">
        <v>1674</v>
      </c>
      <c r="E1857" s="72" t="s">
        <v>1318</v>
      </c>
      <c r="F1857" s="257" t="s">
        <v>1910</v>
      </c>
      <c r="G1857" s="257"/>
      <c r="H1857" s="74" t="s">
        <v>1735</v>
      </c>
      <c r="I1857" s="73" t="s">
        <v>1988</v>
      </c>
      <c r="J1857" s="73" t="s">
        <v>2220</v>
      </c>
      <c r="K1857" s="75">
        <v>1.0900000000000001</v>
      </c>
    </row>
    <row r="1858" spans="1:11" ht="33.75">
      <c r="A1858" s="72" t="s">
        <v>1985</v>
      </c>
      <c r="B1858" s="72"/>
      <c r="C1858" s="73" t="s">
        <v>1319</v>
      </c>
      <c r="D1858" s="72" t="s">
        <v>1674</v>
      </c>
      <c r="E1858" s="72" t="s">
        <v>1320</v>
      </c>
      <c r="F1858" s="257" t="s">
        <v>1910</v>
      </c>
      <c r="G1858" s="257"/>
      <c r="H1858" s="74" t="s">
        <v>1735</v>
      </c>
      <c r="I1858" s="73" t="s">
        <v>1988</v>
      </c>
      <c r="J1858" s="73" t="s">
        <v>1321</v>
      </c>
      <c r="K1858" s="75">
        <v>2.04</v>
      </c>
    </row>
    <row r="1859" spans="1:11" ht="33.75">
      <c r="A1859" s="72" t="s">
        <v>1985</v>
      </c>
      <c r="B1859" s="72"/>
      <c r="C1859" s="73" t="s">
        <v>1322</v>
      </c>
      <c r="D1859" s="72" t="s">
        <v>1674</v>
      </c>
      <c r="E1859" s="72" t="s">
        <v>1323</v>
      </c>
      <c r="F1859" s="257" t="s">
        <v>1910</v>
      </c>
      <c r="G1859" s="257"/>
      <c r="H1859" s="74" t="s">
        <v>1735</v>
      </c>
      <c r="I1859" s="73" t="s">
        <v>2414</v>
      </c>
      <c r="J1859" s="73" t="s">
        <v>1324</v>
      </c>
      <c r="K1859" s="75">
        <v>0.37</v>
      </c>
    </row>
    <row r="1860" spans="1:11">
      <c r="A1860" s="81"/>
      <c r="B1860" s="77"/>
      <c r="C1860" s="77"/>
      <c r="D1860" s="77"/>
      <c r="E1860" s="77"/>
      <c r="F1860" s="94" t="s">
        <v>1989</v>
      </c>
      <c r="G1860" s="94" t="s">
        <v>1325</v>
      </c>
      <c r="H1860" s="94" t="s">
        <v>1991</v>
      </c>
      <c r="I1860" s="94" t="s">
        <v>1990</v>
      </c>
      <c r="J1860" s="94" t="s">
        <v>1992</v>
      </c>
      <c r="K1860" s="94" t="s">
        <v>1325</v>
      </c>
    </row>
    <row r="1861" spans="1:11" ht="15.75" thickBot="1">
      <c r="A1861" s="81"/>
      <c r="B1861" s="77"/>
      <c r="C1861" s="77"/>
      <c r="D1861" s="77"/>
      <c r="E1861" s="77"/>
      <c r="F1861" s="73" t="s">
        <v>1993</v>
      </c>
      <c r="G1861" s="73" t="s">
        <v>2699</v>
      </c>
      <c r="H1861" s="265" t="s">
        <v>1995</v>
      </c>
      <c r="I1861" s="265"/>
      <c r="J1861" s="265" t="s">
        <v>1326</v>
      </c>
      <c r="K1861" s="265"/>
    </row>
    <row r="1862" spans="1:11" ht="15.75" thickTop="1">
      <c r="A1862" s="83"/>
      <c r="B1862" s="68"/>
      <c r="C1862" s="68"/>
      <c r="D1862" s="68"/>
      <c r="E1862" s="68"/>
      <c r="F1862" s="76"/>
      <c r="G1862" s="76"/>
      <c r="H1862" s="76"/>
      <c r="I1862" s="76"/>
      <c r="J1862" s="76"/>
      <c r="K1862" s="90"/>
    </row>
    <row r="1863" spans="1:11">
      <c r="A1863" s="69"/>
      <c r="B1863" s="69" t="s">
        <v>1845</v>
      </c>
      <c r="C1863" s="70" t="s">
        <v>1713</v>
      </c>
      <c r="D1863" s="69" t="s">
        <v>1623</v>
      </c>
      <c r="E1863" s="69" t="s">
        <v>1681</v>
      </c>
      <c r="F1863" s="264" t="s">
        <v>1745</v>
      </c>
      <c r="G1863" s="264"/>
      <c r="H1863" s="71" t="s">
        <v>1649</v>
      </c>
      <c r="I1863" s="70" t="s">
        <v>1815</v>
      </c>
      <c r="J1863" s="70" t="s">
        <v>1958</v>
      </c>
      <c r="K1863" s="70" t="s">
        <v>1748</v>
      </c>
    </row>
    <row r="1864" spans="1:11" ht="33.75">
      <c r="A1864" s="72" t="s">
        <v>1981</v>
      </c>
      <c r="B1864" s="72"/>
      <c r="C1864" s="73" t="s">
        <v>395</v>
      </c>
      <c r="D1864" s="72" t="s">
        <v>1674</v>
      </c>
      <c r="E1864" s="72" t="s">
        <v>396</v>
      </c>
      <c r="F1864" s="257" t="s">
        <v>1935</v>
      </c>
      <c r="G1864" s="257"/>
      <c r="H1864" s="74" t="s">
        <v>1735</v>
      </c>
      <c r="I1864" s="73">
        <v>1</v>
      </c>
      <c r="J1864" s="73" t="s">
        <v>397</v>
      </c>
      <c r="K1864" s="73" t="s">
        <v>397</v>
      </c>
    </row>
    <row r="1865" spans="1:11" ht="22.5">
      <c r="A1865" s="72" t="s">
        <v>2002</v>
      </c>
      <c r="B1865" s="72"/>
      <c r="C1865" s="73" t="s">
        <v>2188</v>
      </c>
      <c r="D1865" s="72" t="s">
        <v>1674</v>
      </c>
      <c r="E1865" s="72" t="s">
        <v>2189</v>
      </c>
      <c r="F1865" s="257" t="s">
        <v>1670</v>
      </c>
      <c r="G1865" s="257"/>
      <c r="H1865" s="74" t="s">
        <v>1582</v>
      </c>
      <c r="I1865" s="73" t="s">
        <v>185</v>
      </c>
      <c r="J1865" s="73" t="s">
        <v>2190</v>
      </c>
      <c r="K1865" s="75">
        <v>1.94</v>
      </c>
    </row>
    <row r="1866" spans="1:11" ht="22.5">
      <c r="A1866" s="72" t="s">
        <v>2002</v>
      </c>
      <c r="B1866" s="72"/>
      <c r="C1866" s="73" t="s">
        <v>2184</v>
      </c>
      <c r="D1866" s="72" t="s">
        <v>1674</v>
      </c>
      <c r="E1866" s="72" t="s">
        <v>2185</v>
      </c>
      <c r="F1866" s="257" t="s">
        <v>1670</v>
      </c>
      <c r="G1866" s="257"/>
      <c r="H1866" s="74" t="s">
        <v>1582</v>
      </c>
      <c r="I1866" s="73" t="s">
        <v>185</v>
      </c>
      <c r="J1866" s="73" t="s">
        <v>2187</v>
      </c>
      <c r="K1866" s="75">
        <v>2.48</v>
      </c>
    </row>
    <row r="1867" spans="1:11" ht="33.75">
      <c r="A1867" s="72" t="s">
        <v>1985</v>
      </c>
      <c r="B1867" s="72"/>
      <c r="C1867" s="73" t="s">
        <v>1327</v>
      </c>
      <c r="D1867" s="72" t="s">
        <v>1674</v>
      </c>
      <c r="E1867" s="72" t="s">
        <v>1328</v>
      </c>
      <c r="F1867" s="257" t="s">
        <v>1910</v>
      </c>
      <c r="G1867" s="257"/>
      <c r="H1867" s="74" t="s">
        <v>1735</v>
      </c>
      <c r="I1867" s="73" t="s">
        <v>1329</v>
      </c>
      <c r="J1867" s="73" t="s">
        <v>1330</v>
      </c>
      <c r="K1867" s="75">
        <v>0.35</v>
      </c>
    </row>
    <row r="1868" spans="1:11" ht="33.75">
      <c r="A1868" s="72" t="s">
        <v>1985</v>
      </c>
      <c r="B1868" s="72"/>
      <c r="C1868" s="73" t="s">
        <v>1331</v>
      </c>
      <c r="D1868" s="72" t="s">
        <v>1674</v>
      </c>
      <c r="E1868" s="72" t="s">
        <v>1332</v>
      </c>
      <c r="F1868" s="257" t="s">
        <v>1910</v>
      </c>
      <c r="G1868" s="257"/>
      <c r="H1868" s="74" t="s">
        <v>1735</v>
      </c>
      <c r="I1868" s="73" t="s">
        <v>1988</v>
      </c>
      <c r="J1868" s="73" t="s">
        <v>2720</v>
      </c>
      <c r="K1868" s="75">
        <v>4.6399999999999997</v>
      </c>
    </row>
    <row r="1869" spans="1:11" ht="33.75">
      <c r="A1869" s="72" t="s">
        <v>1985</v>
      </c>
      <c r="B1869" s="72"/>
      <c r="C1869" s="73" t="s">
        <v>1333</v>
      </c>
      <c r="D1869" s="72" t="s">
        <v>1674</v>
      </c>
      <c r="E1869" s="72" t="s">
        <v>1334</v>
      </c>
      <c r="F1869" s="257" t="s">
        <v>1910</v>
      </c>
      <c r="G1869" s="257"/>
      <c r="H1869" s="74" t="s">
        <v>1735</v>
      </c>
      <c r="I1869" s="73" t="s">
        <v>2005</v>
      </c>
      <c r="J1869" s="73" t="s">
        <v>2212</v>
      </c>
      <c r="K1869" s="75">
        <v>0.08</v>
      </c>
    </row>
    <row r="1870" spans="1:11" ht="33.75">
      <c r="A1870" s="72" t="s">
        <v>1985</v>
      </c>
      <c r="B1870" s="72"/>
      <c r="C1870" s="73" t="s">
        <v>1335</v>
      </c>
      <c r="D1870" s="72" t="s">
        <v>1674</v>
      </c>
      <c r="E1870" s="72" t="s">
        <v>1336</v>
      </c>
      <c r="F1870" s="257" t="s">
        <v>1910</v>
      </c>
      <c r="G1870" s="257"/>
      <c r="H1870" s="74" t="s">
        <v>1735</v>
      </c>
      <c r="I1870" s="73" t="s">
        <v>1337</v>
      </c>
      <c r="J1870" s="73" t="s">
        <v>1338</v>
      </c>
      <c r="K1870" s="75">
        <v>0.35</v>
      </c>
    </row>
    <row r="1871" spans="1:11">
      <c r="A1871" s="81"/>
      <c r="B1871" s="77"/>
      <c r="C1871" s="77"/>
      <c r="D1871" s="77"/>
      <c r="E1871" s="77"/>
      <c r="F1871" s="94" t="s">
        <v>1989</v>
      </c>
      <c r="G1871" s="94" t="s">
        <v>1339</v>
      </c>
      <c r="H1871" s="94" t="s">
        <v>1991</v>
      </c>
      <c r="I1871" s="94" t="s">
        <v>1990</v>
      </c>
      <c r="J1871" s="94" t="s">
        <v>1992</v>
      </c>
      <c r="K1871" s="94" t="s">
        <v>1339</v>
      </c>
    </row>
    <row r="1872" spans="1:11" ht="15.75" thickBot="1">
      <c r="A1872" s="81"/>
      <c r="B1872" s="77"/>
      <c r="C1872" s="77"/>
      <c r="D1872" s="77"/>
      <c r="E1872" s="77"/>
      <c r="F1872" s="73" t="s">
        <v>1993</v>
      </c>
      <c r="G1872" s="73" t="s">
        <v>1340</v>
      </c>
      <c r="H1872" s="265" t="s">
        <v>1995</v>
      </c>
      <c r="I1872" s="265"/>
      <c r="J1872" s="265" t="s">
        <v>1341</v>
      </c>
      <c r="K1872" s="265"/>
    </row>
    <row r="1873" spans="1:11" ht="15.75" thickTop="1">
      <c r="A1873" s="83"/>
      <c r="B1873" s="68"/>
      <c r="C1873" s="68"/>
      <c r="D1873" s="68"/>
      <c r="E1873" s="68"/>
      <c r="F1873" s="76"/>
      <c r="G1873" s="76"/>
      <c r="H1873" s="76"/>
      <c r="I1873" s="76"/>
      <c r="J1873" s="76"/>
      <c r="K1873" s="90"/>
    </row>
    <row r="1874" spans="1:11">
      <c r="A1874" s="69"/>
      <c r="B1874" s="69" t="s">
        <v>1845</v>
      </c>
      <c r="C1874" s="70" t="s">
        <v>1713</v>
      </c>
      <c r="D1874" s="69" t="s">
        <v>1623</v>
      </c>
      <c r="E1874" s="69" t="s">
        <v>1681</v>
      </c>
      <c r="F1874" s="264" t="s">
        <v>1745</v>
      </c>
      <c r="G1874" s="264"/>
      <c r="H1874" s="71" t="s">
        <v>1649</v>
      </c>
      <c r="I1874" s="70" t="s">
        <v>1815</v>
      </c>
      <c r="J1874" s="70" t="s">
        <v>1958</v>
      </c>
      <c r="K1874" s="70" t="s">
        <v>1748</v>
      </c>
    </row>
    <row r="1875" spans="1:11" ht="33.75">
      <c r="A1875" s="72" t="s">
        <v>1981</v>
      </c>
      <c r="B1875" s="72"/>
      <c r="C1875" s="73" t="s">
        <v>471</v>
      </c>
      <c r="D1875" s="72" t="s">
        <v>1674</v>
      </c>
      <c r="E1875" s="72" t="s">
        <v>472</v>
      </c>
      <c r="F1875" s="257" t="s">
        <v>1935</v>
      </c>
      <c r="G1875" s="257"/>
      <c r="H1875" s="74" t="s">
        <v>1735</v>
      </c>
      <c r="I1875" s="73">
        <v>1</v>
      </c>
      <c r="J1875" s="73" t="s">
        <v>2537</v>
      </c>
      <c r="K1875" s="73" t="s">
        <v>2537</v>
      </c>
    </row>
    <row r="1876" spans="1:11" ht="22.5">
      <c r="A1876" s="72" t="s">
        <v>2002</v>
      </c>
      <c r="B1876" s="72"/>
      <c r="C1876" s="73" t="s">
        <v>2188</v>
      </c>
      <c r="D1876" s="72" t="s">
        <v>1674</v>
      </c>
      <c r="E1876" s="72" t="s">
        <v>2189</v>
      </c>
      <c r="F1876" s="257" t="s">
        <v>1670</v>
      </c>
      <c r="G1876" s="257"/>
      <c r="H1876" s="74" t="s">
        <v>1582</v>
      </c>
      <c r="I1876" s="73" t="s">
        <v>2402</v>
      </c>
      <c r="J1876" s="73" t="s">
        <v>2190</v>
      </c>
      <c r="K1876" s="75">
        <v>1.68</v>
      </c>
    </row>
    <row r="1877" spans="1:11" ht="22.5">
      <c r="A1877" s="72" t="s">
        <v>2002</v>
      </c>
      <c r="B1877" s="72"/>
      <c r="C1877" s="73" t="s">
        <v>2184</v>
      </c>
      <c r="D1877" s="72" t="s">
        <v>1674</v>
      </c>
      <c r="E1877" s="72" t="s">
        <v>2185</v>
      </c>
      <c r="F1877" s="257" t="s">
        <v>1670</v>
      </c>
      <c r="G1877" s="257"/>
      <c r="H1877" s="74" t="s">
        <v>1582</v>
      </c>
      <c r="I1877" s="73" t="s">
        <v>2402</v>
      </c>
      <c r="J1877" s="73" t="s">
        <v>2187</v>
      </c>
      <c r="K1877" s="75">
        <v>2.15</v>
      </c>
    </row>
    <row r="1878" spans="1:11" ht="33.75">
      <c r="A1878" s="72" t="s">
        <v>1985</v>
      </c>
      <c r="B1878" s="72"/>
      <c r="C1878" s="73" t="s">
        <v>1317</v>
      </c>
      <c r="D1878" s="72" t="s">
        <v>1674</v>
      </c>
      <c r="E1878" s="72" t="s">
        <v>1318</v>
      </c>
      <c r="F1878" s="257" t="s">
        <v>1910</v>
      </c>
      <c r="G1878" s="257"/>
      <c r="H1878" s="74" t="s">
        <v>1735</v>
      </c>
      <c r="I1878" s="73" t="s">
        <v>1988</v>
      </c>
      <c r="J1878" s="73" t="s">
        <v>2220</v>
      </c>
      <c r="K1878" s="75">
        <v>1.0900000000000001</v>
      </c>
    </row>
    <row r="1879" spans="1:11" ht="33.75">
      <c r="A1879" s="72" t="s">
        <v>1985</v>
      </c>
      <c r="B1879" s="72"/>
      <c r="C1879" s="73" t="s">
        <v>1342</v>
      </c>
      <c r="D1879" s="72" t="s">
        <v>1674</v>
      </c>
      <c r="E1879" s="72" t="s">
        <v>1343</v>
      </c>
      <c r="F1879" s="257" t="s">
        <v>1910</v>
      </c>
      <c r="G1879" s="257"/>
      <c r="H1879" s="74" t="s">
        <v>1735</v>
      </c>
      <c r="I1879" s="73" t="s">
        <v>1988</v>
      </c>
      <c r="J1879" s="73" t="s">
        <v>1344</v>
      </c>
      <c r="K1879" s="75">
        <v>1.57</v>
      </c>
    </row>
    <row r="1880" spans="1:11" ht="33.75">
      <c r="A1880" s="72" t="s">
        <v>1985</v>
      </c>
      <c r="B1880" s="72"/>
      <c r="C1880" s="73" t="s">
        <v>1322</v>
      </c>
      <c r="D1880" s="72" t="s">
        <v>1674</v>
      </c>
      <c r="E1880" s="72" t="s">
        <v>1323</v>
      </c>
      <c r="F1880" s="257" t="s">
        <v>1910</v>
      </c>
      <c r="G1880" s="257"/>
      <c r="H1880" s="74" t="s">
        <v>1735</v>
      </c>
      <c r="I1880" s="73" t="s">
        <v>2414</v>
      </c>
      <c r="J1880" s="73" t="s">
        <v>1324</v>
      </c>
      <c r="K1880" s="75">
        <v>0.37</v>
      </c>
    </row>
    <row r="1881" spans="1:11">
      <c r="A1881" s="81"/>
      <c r="B1881" s="77"/>
      <c r="C1881" s="77"/>
      <c r="D1881" s="77"/>
      <c r="E1881" s="77"/>
      <c r="F1881" s="94" t="s">
        <v>1989</v>
      </c>
      <c r="G1881" s="94" t="s">
        <v>1325</v>
      </c>
      <c r="H1881" s="94" t="s">
        <v>1991</v>
      </c>
      <c r="I1881" s="94" t="s">
        <v>1990</v>
      </c>
      <c r="J1881" s="94" t="s">
        <v>1992</v>
      </c>
      <c r="K1881" s="94" t="s">
        <v>1325</v>
      </c>
    </row>
    <row r="1882" spans="1:11" ht="15.75" thickBot="1">
      <c r="A1882" s="81"/>
      <c r="B1882" s="77"/>
      <c r="C1882" s="77"/>
      <c r="D1882" s="77"/>
      <c r="E1882" s="77"/>
      <c r="F1882" s="73" t="s">
        <v>1993</v>
      </c>
      <c r="G1882" s="73" t="s">
        <v>1345</v>
      </c>
      <c r="H1882" s="265" t="s">
        <v>1995</v>
      </c>
      <c r="I1882" s="265"/>
      <c r="J1882" s="265" t="s">
        <v>949</v>
      </c>
      <c r="K1882" s="265"/>
    </row>
    <row r="1883" spans="1:11" ht="15.75" thickTop="1">
      <c r="A1883" s="83"/>
      <c r="B1883" s="68"/>
      <c r="C1883" s="68"/>
      <c r="D1883" s="68"/>
      <c r="E1883" s="68"/>
      <c r="F1883" s="76"/>
      <c r="G1883" s="76"/>
      <c r="H1883" s="76"/>
      <c r="I1883" s="76"/>
      <c r="J1883" s="76"/>
      <c r="K1883" s="90"/>
    </row>
    <row r="1884" spans="1:11">
      <c r="A1884" s="69"/>
      <c r="B1884" s="69" t="s">
        <v>1845</v>
      </c>
      <c r="C1884" s="70" t="s">
        <v>1713</v>
      </c>
      <c r="D1884" s="69" t="s">
        <v>1623</v>
      </c>
      <c r="E1884" s="69" t="s">
        <v>1681</v>
      </c>
      <c r="F1884" s="264" t="s">
        <v>1745</v>
      </c>
      <c r="G1884" s="264"/>
      <c r="H1884" s="71" t="s">
        <v>1649</v>
      </c>
      <c r="I1884" s="70" t="s">
        <v>1815</v>
      </c>
      <c r="J1884" s="70" t="s">
        <v>1958</v>
      </c>
      <c r="K1884" s="70" t="s">
        <v>1748</v>
      </c>
    </row>
    <row r="1885" spans="1:11" ht="22.5">
      <c r="A1885" s="72" t="s">
        <v>1981</v>
      </c>
      <c r="B1885" s="72"/>
      <c r="C1885" s="73" t="s">
        <v>391</v>
      </c>
      <c r="D1885" s="72" t="s">
        <v>1674</v>
      </c>
      <c r="E1885" s="72" t="s">
        <v>392</v>
      </c>
      <c r="F1885" s="257" t="s">
        <v>1935</v>
      </c>
      <c r="G1885" s="257"/>
      <c r="H1885" s="74" t="s">
        <v>1735</v>
      </c>
      <c r="I1885" s="73">
        <v>1</v>
      </c>
      <c r="J1885" s="73" t="s">
        <v>394</v>
      </c>
      <c r="K1885" s="73" t="s">
        <v>394</v>
      </c>
    </row>
    <row r="1886" spans="1:11" ht="22.5">
      <c r="A1886" s="72" t="s">
        <v>2002</v>
      </c>
      <c r="B1886" s="72"/>
      <c r="C1886" s="73" t="s">
        <v>2188</v>
      </c>
      <c r="D1886" s="72" t="s">
        <v>1674</v>
      </c>
      <c r="E1886" s="72" t="s">
        <v>2189</v>
      </c>
      <c r="F1886" s="257" t="s">
        <v>1670</v>
      </c>
      <c r="G1886" s="257"/>
      <c r="H1886" s="74" t="s">
        <v>1582</v>
      </c>
      <c r="I1886" s="73" t="s">
        <v>185</v>
      </c>
      <c r="J1886" s="73" t="s">
        <v>2190</v>
      </c>
      <c r="K1886" s="75">
        <v>1.94</v>
      </c>
    </row>
    <row r="1887" spans="1:11" ht="22.5">
      <c r="A1887" s="72" t="s">
        <v>2002</v>
      </c>
      <c r="B1887" s="72"/>
      <c r="C1887" s="73" t="s">
        <v>2184</v>
      </c>
      <c r="D1887" s="72" t="s">
        <v>1674</v>
      </c>
      <c r="E1887" s="72" t="s">
        <v>2185</v>
      </c>
      <c r="F1887" s="257" t="s">
        <v>1670</v>
      </c>
      <c r="G1887" s="257"/>
      <c r="H1887" s="74" t="s">
        <v>1582</v>
      </c>
      <c r="I1887" s="73" t="s">
        <v>185</v>
      </c>
      <c r="J1887" s="73" t="s">
        <v>2187</v>
      </c>
      <c r="K1887" s="75">
        <v>2.48</v>
      </c>
    </row>
    <row r="1888" spans="1:11" ht="33.75">
      <c r="A1888" s="72" t="s">
        <v>1985</v>
      </c>
      <c r="B1888" s="72"/>
      <c r="C1888" s="73" t="s">
        <v>1327</v>
      </c>
      <c r="D1888" s="72" t="s">
        <v>1674</v>
      </c>
      <c r="E1888" s="72" t="s">
        <v>1328</v>
      </c>
      <c r="F1888" s="257" t="s">
        <v>1910</v>
      </c>
      <c r="G1888" s="257"/>
      <c r="H1888" s="74" t="s">
        <v>1735</v>
      </c>
      <c r="I1888" s="73" t="s">
        <v>1329</v>
      </c>
      <c r="J1888" s="73" t="s">
        <v>1330</v>
      </c>
      <c r="K1888" s="75">
        <v>0.35</v>
      </c>
    </row>
    <row r="1889" spans="1:11" ht="33.75">
      <c r="A1889" s="72" t="s">
        <v>1985</v>
      </c>
      <c r="B1889" s="72"/>
      <c r="C1889" s="73" t="s">
        <v>1346</v>
      </c>
      <c r="D1889" s="72" t="s">
        <v>1674</v>
      </c>
      <c r="E1889" s="72" t="s">
        <v>1347</v>
      </c>
      <c r="F1889" s="257" t="s">
        <v>1910</v>
      </c>
      <c r="G1889" s="257"/>
      <c r="H1889" s="74" t="s">
        <v>1735</v>
      </c>
      <c r="I1889" s="73" t="s">
        <v>1988</v>
      </c>
      <c r="J1889" s="73" t="s">
        <v>1265</v>
      </c>
      <c r="K1889" s="75">
        <v>0.51</v>
      </c>
    </row>
    <row r="1890" spans="1:11" ht="33.75">
      <c r="A1890" s="72" t="s">
        <v>1985</v>
      </c>
      <c r="B1890" s="72"/>
      <c r="C1890" s="73" t="s">
        <v>1333</v>
      </c>
      <c r="D1890" s="72" t="s">
        <v>1674</v>
      </c>
      <c r="E1890" s="72" t="s">
        <v>1334</v>
      </c>
      <c r="F1890" s="257" t="s">
        <v>1910</v>
      </c>
      <c r="G1890" s="257"/>
      <c r="H1890" s="74" t="s">
        <v>1735</v>
      </c>
      <c r="I1890" s="73" t="s">
        <v>2005</v>
      </c>
      <c r="J1890" s="73" t="s">
        <v>2212</v>
      </c>
      <c r="K1890" s="75">
        <v>0.08</v>
      </c>
    </row>
    <row r="1891" spans="1:11" ht="33.75">
      <c r="A1891" s="72" t="s">
        <v>1985</v>
      </c>
      <c r="B1891" s="72"/>
      <c r="C1891" s="73" t="s">
        <v>1335</v>
      </c>
      <c r="D1891" s="72" t="s">
        <v>1674</v>
      </c>
      <c r="E1891" s="72" t="s">
        <v>1336</v>
      </c>
      <c r="F1891" s="257" t="s">
        <v>1910</v>
      </c>
      <c r="G1891" s="257"/>
      <c r="H1891" s="74" t="s">
        <v>1735</v>
      </c>
      <c r="I1891" s="73" t="s">
        <v>1337</v>
      </c>
      <c r="J1891" s="73" t="s">
        <v>1338</v>
      </c>
      <c r="K1891" s="75">
        <v>0.35</v>
      </c>
    </row>
    <row r="1892" spans="1:11">
      <c r="A1892" s="81"/>
      <c r="B1892" s="77"/>
      <c r="C1892" s="77"/>
      <c r="D1892" s="77"/>
      <c r="E1892" s="77"/>
      <c r="F1892" s="94" t="s">
        <v>1989</v>
      </c>
      <c r="G1892" s="94" t="s">
        <v>1339</v>
      </c>
      <c r="H1892" s="94" t="s">
        <v>1991</v>
      </c>
      <c r="I1892" s="94" t="s">
        <v>1990</v>
      </c>
      <c r="J1892" s="94" t="s">
        <v>1992</v>
      </c>
      <c r="K1892" s="94" t="s">
        <v>1339</v>
      </c>
    </row>
    <row r="1893" spans="1:11" ht="15.75" thickBot="1">
      <c r="A1893" s="81"/>
      <c r="B1893" s="77"/>
      <c r="C1893" s="77"/>
      <c r="D1893" s="77"/>
      <c r="E1893" s="77"/>
      <c r="F1893" s="73" t="s">
        <v>1993</v>
      </c>
      <c r="G1893" s="73" t="s">
        <v>1348</v>
      </c>
      <c r="H1893" s="265" t="s">
        <v>1995</v>
      </c>
      <c r="I1893" s="265"/>
      <c r="J1893" s="265" t="s">
        <v>1349</v>
      </c>
      <c r="K1893" s="265"/>
    </row>
    <row r="1894" spans="1:11" ht="15.75" thickTop="1">
      <c r="A1894" s="83"/>
      <c r="B1894" s="68"/>
      <c r="C1894" s="68"/>
      <c r="D1894" s="68"/>
      <c r="E1894" s="68"/>
      <c r="F1894" s="76"/>
      <c r="G1894" s="76"/>
      <c r="H1894" s="76"/>
      <c r="I1894" s="76"/>
      <c r="J1894" s="76"/>
      <c r="K1894" s="90"/>
    </row>
    <row r="1895" spans="1:11">
      <c r="A1895" s="69"/>
      <c r="B1895" s="69" t="s">
        <v>1845</v>
      </c>
      <c r="C1895" s="70" t="s">
        <v>1713</v>
      </c>
      <c r="D1895" s="69" t="s">
        <v>1623</v>
      </c>
      <c r="E1895" s="69" t="s">
        <v>1681</v>
      </c>
      <c r="F1895" s="264" t="s">
        <v>1745</v>
      </c>
      <c r="G1895" s="264"/>
      <c r="H1895" s="71" t="s">
        <v>1649</v>
      </c>
      <c r="I1895" s="70" t="s">
        <v>1815</v>
      </c>
      <c r="J1895" s="70" t="s">
        <v>1958</v>
      </c>
      <c r="K1895" s="70" t="s">
        <v>1748</v>
      </c>
    </row>
    <row r="1896" spans="1:11" ht="33.75">
      <c r="A1896" s="72" t="s">
        <v>1981</v>
      </c>
      <c r="B1896" s="72"/>
      <c r="C1896" s="73" t="s">
        <v>500</v>
      </c>
      <c r="D1896" s="72" t="s">
        <v>1674</v>
      </c>
      <c r="E1896" s="72" t="s">
        <v>501</v>
      </c>
      <c r="F1896" s="257" t="s">
        <v>1935</v>
      </c>
      <c r="G1896" s="257"/>
      <c r="H1896" s="74" t="s">
        <v>1735</v>
      </c>
      <c r="I1896" s="73">
        <v>1</v>
      </c>
      <c r="J1896" s="73" t="s">
        <v>503</v>
      </c>
      <c r="K1896" s="73" t="s">
        <v>503</v>
      </c>
    </row>
    <row r="1897" spans="1:11" ht="22.5">
      <c r="A1897" s="72" t="s">
        <v>2002</v>
      </c>
      <c r="B1897" s="72"/>
      <c r="C1897" s="73" t="s">
        <v>2188</v>
      </c>
      <c r="D1897" s="72" t="s">
        <v>1674</v>
      </c>
      <c r="E1897" s="72" t="s">
        <v>2189</v>
      </c>
      <c r="F1897" s="257" t="s">
        <v>1670</v>
      </c>
      <c r="G1897" s="257"/>
      <c r="H1897" s="74" t="s">
        <v>1582</v>
      </c>
      <c r="I1897" s="73" t="s">
        <v>124</v>
      </c>
      <c r="J1897" s="73" t="s">
        <v>2190</v>
      </c>
      <c r="K1897" s="75">
        <v>0.38</v>
      </c>
    </row>
    <row r="1898" spans="1:11" ht="22.5">
      <c r="A1898" s="72" t="s">
        <v>2002</v>
      </c>
      <c r="B1898" s="72"/>
      <c r="C1898" s="73" t="s">
        <v>2184</v>
      </c>
      <c r="D1898" s="72" t="s">
        <v>1674</v>
      </c>
      <c r="E1898" s="72" t="s">
        <v>2185</v>
      </c>
      <c r="F1898" s="257" t="s">
        <v>1670</v>
      </c>
      <c r="G1898" s="257"/>
      <c r="H1898" s="74" t="s">
        <v>1582</v>
      </c>
      <c r="I1898" s="73" t="s">
        <v>124</v>
      </c>
      <c r="J1898" s="73" t="s">
        <v>2187</v>
      </c>
      <c r="K1898" s="75">
        <v>0.49</v>
      </c>
    </row>
    <row r="1899" spans="1:11" ht="33.75">
      <c r="A1899" s="72" t="s">
        <v>1985</v>
      </c>
      <c r="B1899" s="72"/>
      <c r="C1899" s="73" t="s">
        <v>1317</v>
      </c>
      <c r="D1899" s="72" t="s">
        <v>1674</v>
      </c>
      <c r="E1899" s="72" t="s">
        <v>1318</v>
      </c>
      <c r="F1899" s="257" t="s">
        <v>1910</v>
      </c>
      <c r="G1899" s="257"/>
      <c r="H1899" s="74" t="s">
        <v>1735</v>
      </c>
      <c r="I1899" s="73" t="s">
        <v>1988</v>
      </c>
      <c r="J1899" s="73" t="s">
        <v>2220</v>
      </c>
      <c r="K1899" s="75">
        <v>1.0900000000000001</v>
      </c>
    </row>
    <row r="1900" spans="1:11" ht="33.75">
      <c r="A1900" s="72" t="s">
        <v>1985</v>
      </c>
      <c r="B1900" s="72"/>
      <c r="C1900" s="73" t="s">
        <v>1350</v>
      </c>
      <c r="D1900" s="72" t="s">
        <v>1674</v>
      </c>
      <c r="E1900" s="72" t="s">
        <v>1351</v>
      </c>
      <c r="F1900" s="257" t="s">
        <v>1910</v>
      </c>
      <c r="G1900" s="257"/>
      <c r="H1900" s="74" t="s">
        <v>1735</v>
      </c>
      <c r="I1900" s="73" t="s">
        <v>1988</v>
      </c>
      <c r="J1900" s="73" t="s">
        <v>2557</v>
      </c>
      <c r="K1900" s="75">
        <v>2.16</v>
      </c>
    </row>
    <row r="1901" spans="1:11" ht="33.75">
      <c r="A1901" s="72" t="s">
        <v>1985</v>
      </c>
      <c r="B1901" s="72"/>
      <c r="C1901" s="73" t="s">
        <v>1322</v>
      </c>
      <c r="D1901" s="72" t="s">
        <v>1674</v>
      </c>
      <c r="E1901" s="72" t="s">
        <v>1323</v>
      </c>
      <c r="F1901" s="257" t="s">
        <v>1910</v>
      </c>
      <c r="G1901" s="257"/>
      <c r="H1901" s="74" t="s">
        <v>1735</v>
      </c>
      <c r="I1901" s="73" t="s">
        <v>2414</v>
      </c>
      <c r="J1901" s="73" t="s">
        <v>1324</v>
      </c>
      <c r="K1901" s="75">
        <v>0.37</v>
      </c>
    </row>
    <row r="1902" spans="1:11">
      <c r="A1902" s="81"/>
      <c r="B1902" s="77"/>
      <c r="C1902" s="77"/>
      <c r="D1902" s="77"/>
      <c r="E1902" s="77"/>
      <c r="F1902" s="94" t="s">
        <v>1989</v>
      </c>
      <c r="G1902" s="94" t="s">
        <v>2439</v>
      </c>
      <c r="H1902" s="94" t="s">
        <v>1991</v>
      </c>
      <c r="I1902" s="94" t="s">
        <v>1990</v>
      </c>
      <c r="J1902" s="94" t="s">
        <v>1992</v>
      </c>
      <c r="K1902" s="94" t="s">
        <v>2439</v>
      </c>
    </row>
    <row r="1903" spans="1:11" ht="15.75" thickBot="1">
      <c r="A1903" s="81"/>
      <c r="B1903" s="77"/>
      <c r="C1903" s="77"/>
      <c r="D1903" s="77"/>
      <c r="E1903" s="77"/>
      <c r="F1903" s="73" t="s">
        <v>1993</v>
      </c>
      <c r="G1903" s="73" t="s">
        <v>2881</v>
      </c>
      <c r="H1903" s="265" t="s">
        <v>1995</v>
      </c>
      <c r="I1903" s="265"/>
      <c r="J1903" s="265" t="s">
        <v>1352</v>
      </c>
      <c r="K1903" s="265"/>
    </row>
    <row r="1904" spans="1:11" ht="15.75" thickTop="1">
      <c r="A1904" s="83"/>
      <c r="B1904" s="68"/>
      <c r="C1904" s="68"/>
      <c r="D1904" s="68"/>
      <c r="E1904" s="68"/>
      <c r="F1904" s="76"/>
      <c r="G1904" s="76"/>
      <c r="H1904" s="76"/>
      <c r="I1904" s="76"/>
      <c r="J1904" s="76"/>
      <c r="K1904" s="90"/>
    </row>
    <row r="1905" spans="1:11">
      <c r="A1905" s="69"/>
      <c r="B1905" s="69" t="s">
        <v>1845</v>
      </c>
      <c r="C1905" s="70" t="s">
        <v>1713</v>
      </c>
      <c r="D1905" s="69" t="s">
        <v>1623</v>
      </c>
      <c r="E1905" s="69" t="s">
        <v>1681</v>
      </c>
      <c r="F1905" s="264" t="s">
        <v>1745</v>
      </c>
      <c r="G1905" s="264"/>
      <c r="H1905" s="71" t="s">
        <v>1649</v>
      </c>
      <c r="I1905" s="70" t="s">
        <v>1815</v>
      </c>
      <c r="J1905" s="70" t="s">
        <v>1958</v>
      </c>
      <c r="K1905" s="70" t="s">
        <v>1748</v>
      </c>
    </row>
    <row r="1906" spans="1:11" ht="33.75">
      <c r="A1906" s="72" t="s">
        <v>1981</v>
      </c>
      <c r="B1906" s="72"/>
      <c r="C1906" s="73" t="s">
        <v>496</v>
      </c>
      <c r="D1906" s="72" t="s">
        <v>1674</v>
      </c>
      <c r="E1906" s="72" t="s">
        <v>497</v>
      </c>
      <c r="F1906" s="257" t="s">
        <v>1935</v>
      </c>
      <c r="G1906" s="257"/>
      <c r="H1906" s="74" t="s">
        <v>1735</v>
      </c>
      <c r="I1906" s="73">
        <v>1</v>
      </c>
      <c r="J1906" s="73" t="s">
        <v>499</v>
      </c>
      <c r="K1906" s="73" t="s">
        <v>499</v>
      </c>
    </row>
    <row r="1907" spans="1:11" ht="22.5">
      <c r="A1907" s="72" t="s">
        <v>2002</v>
      </c>
      <c r="B1907" s="72"/>
      <c r="C1907" s="73" t="s">
        <v>2188</v>
      </c>
      <c r="D1907" s="72" t="s">
        <v>1674</v>
      </c>
      <c r="E1907" s="72" t="s">
        <v>2189</v>
      </c>
      <c r="F1907" s="257" t="s">
        <v>1670</v>
      </c>
      <c r="G1907" s="257"/>
      <c r="H1907" s="74" t="s">
        <v>1582</v>
      </c>
      <c r="I1907" s="73" t="s">
        <v>2209</v>
      </c>
      <c r="J1907" s="73" t="s">
        <v>2190</v>
      </c>
      <c r="K1907" s="75">
        <v>1.03</v>
      </c>
    </row>
    <row r="1908" spans="1:11" ht="22.5">
      <c r="A1908" s="72" t="s">
        <v>2002</v>
      </c>
      <c r="B1908" s="72"/>
      <c r="C1908" s="73" t="s">
        <v>2184</v>
      </c>
      <c r="D1908" s="72" t="s">
        <v>1674</v>
      </c>
      <c r="E1908" s="72" t="s">
        <v>2185</v>
      </c>
      <c r="F1908" s="257" t="s">
        <v>1670</v>
      </c>
      <c r="G1908" s="257"/>
      <c r="H1908" s="74" t="s">
        <v>1582</v>
      </c>
      <c r="I1908" s="73" t="s">
        <v>2209</v>
      </c>
      <c r="J1908" s="73" t="s">
        <v>2187</v>
      </c>
      <c r="K1908" s="75">
        <v>1.32</v>
      </c>
    </row>
    <row r="1909" spans="1:11" ht="33.75">
      <c r="A1909" s="72" t="s">
        <v>1985</v>
      </c>
      <c r="B1909" s="72"/>
      <c r="C1909" s="73" t="s">
        <v>1317</v>
      </c>
      <c r="D1909" s="72" t="s">
        <v>1674</v>
      </c>
      <c r="E1909" s="72" t="s">
        <v>1318</v>
      </c>
      <c r="F1909" s="257" t="s">
        <v>1910</v>
      </c>
      <c r="G1909" s="257"/>
      <c r="H1909" s="74" t="s">
        <v>1735</v>
      </c>
      <c r="I1909" s="73" t="s">
        <v>1988</v>
      </c>
      <c r="J1909" s="73" t="s">
        <v>2220</v>
      </c>
      <c r="K1909" s="75">
        <v>1.0900000000000001</v>
      </c>
    </row>
    <row r="1910" spans="1:11" ht="33.75">
      <c r="A1910" s="72" t="s">
        <v>1985</v>
      </c>
      <c r="B1910" s="72"/>
      <c r="C1910" s="73" t="s">
        <v>1350</v>
      </c>
      <c r="D1910" s="72" t="s">
        <v>1674</v>
      </c>
      <c r="E1910" s="72" t="s">
        <v>1351</v>
      </c>
      <c r="F1910" s="257" t="s">
        <v>1910</v>
      </c>
      <c r="G1910" s="257"/>
      <c r="H1910" s="74" t="s">
        <v>1735</v>
      </c>
      <c r="I1910" s="73" t="s">
        <v>1988</v>
      </c>
      <c r="J1910" s="73" t="s">
        <v>2557</v>
      </c>
      <c r="K1910" s="75">
        <v>2.16</v>
      </c>
    </row>
    <row r="1911" spans="1:11" ht="33.75">
      <c r="A1911" s="72" t="s">
        <v>1985</v>
      </c>
      <c r="B1911" s="72"/>
      <c r="C1911" s="73" t="s">
        <v>1322</v>
      </c>
      <c r="D1911" s="72" t="s">
        <v>1674</v>
      </c>
      <c r="E1911" s="72" t="s">
        <v>1323</v>
      </c>
      <c r="F1911" s="257" t="s">
        <v>1910</v>
      </c>
      <c r="G1911" s="257"/>
      <c r="H1911" s="74" t="s">
        <v>1735</v>
      </c>
      <c r="I1911" s="73" t="s">
        <v>2414</v>
      </c>
      <c r="J1911" s="73" t="s">
        <v>1324</v>
      </c>
      <c r="K1911" s="75">
        <v>0.37</v>
      </c>
    </row>
    <row r="1912" spans="1:11">
      <c r="A1912" s="81"/>
      <c r="B1912" s="77"/>
      <c r="C1912" s="77"/>
      <c r="D1912" s="77"/>
      <c r="E1912" s="77"/>
      <c r="F1912" s="94" t="s">
        <v>1989</v>
      </c>
      <c r="G1912" s="94" t="s">
        <v>875</v>
      </c>
      <c r="H1912" s="94" t="s">
        <v>1991</v>
      </c>
      <c r="I1912" s="94" t="s">
        <v>1990</v>
      </c>
      <c r="J1912" s="94" t="s">
        <v>1992</v>
      </c>
      <c r="K1912" s="94" t="s">
        <v>875</v>
      </c>
    </row>
    <row r="1913" spans="1:11" ht="15.75" thickBot="1">
      <c r="A1913" s="81"/>
      <c r="B1913" s="77"/>
      <c r="C1913" s="77"/>
      <c r="D1913" s="77"/>
      <c r="E1913" s="77"/>
      <c r="F1913" s="73" t="s">
        <v>1993</v>
      </c>
      <c r="G1913" s="73" t="s">
        <v>1353</v>
      </c>
      <c r="H1913" s="265" t="s">
        <v>1995</v>
      </c>
      <c r="I1913" s="265"/>
      <c r="J1913" s="265" t="s">
        <v>1354</v>
      </c>
      <c r="K1913" s="265"/>
    </row>
    <row r="1914" spans="1:11" ht="15.75" thickTop="1">
      <c r="A1914" s="83"/>
      <c r="B1914" s="68"/>
      <c r="C1914" s="68"/>
      <c r="D1914" s="68"/>
      <c r="E1914" s="68"/>
      <c r="F1914" s="76"/>
      <c r="G1914" s="76"/>
      <c r="H1914" s="76"/>
      <c r="I1914" s="76"/>
      <c r="J1914" s="76"/>
      <c r="K1914" s="90"/>
    </row>
    <row r="1915" spans="1:11">
      <c r="A1915" s="69"/>
      <c r="B1915" s="69" t="s">
        <v>1845</v>
      </c>
      <c r="C1915" s="70" t="s">
        <v>1713</v>
      </c>
      <c r="D1915" s="69" t="s">
        <v>1623</v>
      </c>
      <c r="E1915" s="69" t="s">
        <v>1681</v>
      </c>
      <c r="F1915" s="264" t="s">
        <v>1745</v>
      </c>
      <c r="G1915" s="264"/>
      <c r="H1915" s="71" t="s">
        <v>1649</v>
      </c>
      <c r="I1915" s="70" t="s">
        <v>1815</v>
      </c>
      <c r="J1915" s="70" t="s">
        <v>1958</v>
      </c>
      <c r="K1915" s="70" t="s">
        <v>1748</v>
      </c>
    </row>
    <row r="1916" spans="1:11" ht="22.5">
      <c r="A1916" s="72" t="s">
        <v>1981</v>
      </c>
      <c r="B1916" s="72"/>
      <c r="C1916" s="73" t="s">
        <v>685</v>
      </c>
      <c r="D1916" s="72" t="s">
        <v>1674</v>
      </c>
      <c r="E1916" s="72" t="s">
        <v>686</v>
      </c>
      <c r="F1916" s="257" t="s">
        <v>1670</v>
      </c>
      <c r="G1916" s="257"/>
      <c r="H1916" s="74" t="s">
        <v>1582</v>
      </c>
      <c r="I1916" s="73">
        <v>1</v>
      </c>
      <c r="J1916" s="73" t="s">
        <v>687</v>
      </c>
      <c r="K1916" s="73" t="s">
        <v>687</v>
      </c>
    </row>
    <row r="1917" spans="1:11" ht="22.5">
      <c r="A1917" s="72" t="s">
        <v>2002</v>
      </c>
      <c r="B1917" s="72"/>
      <c r="C1917" s="73" t="s">
        <v>2394</v>
      </c>
      <c r="D1917" s="72" t="s">
        <v>1674</v>
      </c>
      <c r="E1917" s="72" t="s">
        <v>2395</v>
      </c>
      <c r="F1917" s="257" t="s">
        <v>1670</v>
      </c>
      <c r="G1917" s="257"/>
      <c r="H1917" s="74" t="s">
        <v>1582</v>
      </c>
      <c r="I1917" s="73" t="s">
        <v>1988</v>
      </c>
      <c r="J1917" s="73" t="s">
        <v>2396</v>
      </c>
      <c r="K1917" s="75">
        <v>0.41</v>
      </c>
    </row>
    <row r="1918" spans="1:11" ht="22.5">
      <c r="A1918" s="72" t="s">
        <v>2002</v>
      </c>
      <c r="B1918" s="72"/>
      <c r="C1918" s="73" t="s">
        <v>2397</v>
      </c>
      <c r="D1918" s="72" t="s">
        <v>1674</v>
      </c>
      <c r="E1918" s="72" t="s">
        <v>2398</v>
      </c>
      <c r="F1918" s="257" t="s">
        <v>1670</v>
      </c>
      <c r="G1918" s="257"/>
      <c r="H1918" s="74" t="s">
        <v>1582</v>
      </c>
      <c r="I1918" s="73" t="s">
        <v>1988</v>
      </c>
      <c r="J1918" s="73" t="s">
        <v>2399</v>
      </c>
      <c r="K1918" s="75">
        <v>0.75</v>
      </c>
    </row>
    <row r="1919" spans="1:11" ht="22.5">
      <c r="A1919" s="72" t="s">
        <v>2002</v>
      </c>
      <c r="B1919" s="72"/>
      <c r="C1919" s="73" t="s">
        <v>1126</v>
      </c>
      <c r="D1919" s="72" t="s">
        <v>1674</v>
      </c>
      <c r="E1919" s="72" t="s">
        <v>1127</v>
      </c>
      <c r="F1919" s="257" t="s">
        <v>1670</v>
      </c>
      <c r="G1919" s="257"/>
      <c r="H1919" s="74" t="s">
        <v>1582</v>
      </c>
      <c r="I1919" s="73" t="s">
        <v>1988</v>
      </c>
      <c r="J1919" s="73" t="s">
        <v>2402</v>
      </c>
      <c r="K1919" s="75">
        <v>0.13</v>
      </c>
    </row>
    <row r="1920" spans="1:11" ht="33.75">
      <c r="A1920" s="72" t="s">
        <v>1985</v>
      </c>
      <c r="B1920" s="72"/>
      <c r="C1920" s="73" t="s">
        <v>2403</v>
      </c>
      <c r="D1920" s="72" t="s">
        <v>1674</v>
      </c>
      <c r="E1920" s="72" t="s">
        <v>2404</v>
      </c>
      <c r="F1920" s="257" t="s">
        <v>2329</v>
      </c>
      <c r="G1920" s="257"/>
      <c r="H1920" s="74" t="s">
        <v>1582</v>
      </c>
      <c r="I1920" s="73" t="s">
        <v>1988</v>
      </c>
      <c r="J1920" s="73" t="s">
        <v>2405</v>
      </c>
      <c r="K1920" s="75">
        <v>1.79</v>
      </c>
    </row>
    <row r="1921" spans="1:11" ht="33.75">
      <c r="A1921" s="72" t="s">
        <v>1985</v>
      </c>
      <c r="B1921" s="72"/>
      <c r="C1921" s="73" t="s">
        <v>2409</v>
      </c>
      <c r="D1921" s="72" t="s">
        <v>1674</v>
      </c>
      <c r="E1921" s="72" t="s">
        <v>2410</v>
      </c>
      <c r="F1921" s="257" t="s">
        <v>2329</v>
      </c>
      <c r="G1921" s="257"/>
      <c r="H1921" s="74" t="s">
        <v>1582</v>
      </c>
      <c r="I1921" s="73" t="s">
        <v>1988</v>
      </c>
      <c r="J1921" s="73" t="s">
        <v>2411</v>
      </c>
      <c r="K1921" s="75">
        <v>0.37</v>
      </c>
    </row>
    <row r="1922" spans="1:11" ht="33.75">
      <c r="A1922" s="72" t="s">
        <v>1985</v>
      </c>
      <c r="B1922" s="72"/>
      <c r="C1922" s="73" t="s">
        <v>1128</v>
      </c>
      <c r="D1922" s="72" t="s">
        <v>1674</v>
      </c>
      <c r="E1922" s="72" t="s">
        <v>1129</v>
      </c>
      <c r="F1922" s="257" t="s">
        <v>2012</v>
      </c>
      <c r="G1922" s="257"/>
      <c r="H1922" s="74" t="s">
        <v>1582</v>
      </c>
      <c r="I1922" s="73" t="s">
        <v>1988</v>
      </c>
      <c r="J1922" s="73" t="s">
        <v>1130</v>
      </c>
      <c r="K1922" s="75">
        <v>10.98</v>
      </c>
    </row>
    <row r="1923" spans="1:11" ht="33.75">
      <c r="A1923" s="72" t="s">
        <v>1985</v>
      </c>
      <c r="B1923" s="72"/>
      <c r="C1923" s="73" t="s">
        <v>2412</v>
      </c>
      <c r="D1923" s="72" t="s">
        <v>1674</v>
      </c>
      <c r="E1923" s="72" t="s">
        <v>2413</v>
      </c>
      <c r="F1923" s="257" t="s">
        <v>1987</v>
      </c>
      <c r="G1923" s="257"/>
      <c r="H1923" s="74" t="s">
        <v>1582</v>
      </c>
      <c r="I1923" s="73" t="s">
        <v>1988</v>
      </c>
      <c r="J1923" s="73" t="s">
        <v>2414</v>
      </c>
      <c r="K1923" s="75">
        <v>0.02</v>
      </c>
    </row>
    <row r="1924" spans="1:11" ht="33.75">
      <c r="A1924" s="72" t="s">
        <v>1985</v>
      </c>
      <c r="B1924" s="72"/>
      <c r="C1924" s="73" t="s">
        <v>2415</v>
      </c>
      <c r="D1924" s="72" t="s">
        <v>1674</v>
      </c>
      <c r="E1924" s="72" t="s">
        <v>2416</v>
      </c>
      <c r="F1924" s="257" t="s">
        <v>2417</v>
      </c>
      <c r="G1924" s="257"/>
      <c r="H1924" s="74" t="s">
        <v>1582</v>
      </c>
      <c r="I1924" s="73" t="s">
        <v>1988</v>
      </c>
      <c r="J1924" s="73" t="s">
        <v>2418</v>
      </c>
      <c r="K1924" s="75">
        <v>0.8</v>
      </c>
    </row>
    <row r="1925" spans="1:11">
      <c r="A1925" s="81"/>
      <c r="B1925" s="77"/>
      <c r="C1925" s="77"/>
      <c r="D1925" s="77"/>
      <c r="E1925" s="77"/>
      <c r="F1925" s="94" t="s">
        <v>1989</v>
      </c>
      <c r="G1925" s="94" t="s">
        <v>2615</v>
      </c>
      <c r="H1925" s="94" t="s">
        <v>1991</v>
      </c>
      <c r="I1925" s="94" t="s">
        <v>1990</v>
      </c>
      <c r="J1925" s="94" t="s">
        <v>1992</v>
      </c>
      <c r="K1925" s="94" t="s">
        <v>2615</v>
      </c>
    </row>
    <row r="1926" spans="1:11" ht="15.75" thickBot="1">
      <c r="A1926" s="81"/>
      <c r="B1926" s="77"/>
      <c r="C1926" s="77"/>
      <c r="D1926" s="77"/>
      <c r="E1926" s="77"/>
      <c r="F1926" s="73" t="s">
        <v>1993</v>
      </c>
      <c r="G1926" s="73" t="s">
        <v>1355</v>
      </c>
      <c r="H1926" s="265" t="s">
        <v>1995</v>
      </c>
      <c r="I1926" s="265"/>
      <c r="J1926" s="265" t="s">
        <v>1356</v>
      </c>
      <c r="K1926" s="265"/>
    </row>
    <row r="1927" spans="1:11" ht="15.75" thickTop="1">
      <c r="A1927" s="83"/>
      <c r="B1927" s="68"/>
      <c r="C1927" s="68"/>
      <c r="D1927" s="68"/>
      <c r="E1927" s="68"/>
      <c r="F1927" s="76"/>
      <c r="G1927" s="76"/>
      <c r="H1927" s="76"/>
      <c r="I1927" s="76"/>
      <c r="J1927" s="76"/>
      <c r="K1927" s="90"/>
    </row>
    <row r="1928" spans="1:11">
      <c r="A1928" s="85"/>
      <c r="B1928" s="62" t="s">
        <v>1845</v>
      </c>
      <c r="C1928" s="63" t="s">
        <v>1713</v>
      </c>
      <c r="D1928" s="62" t="s">
        <v>1623</v>
      </c>
      <c r="E1928" s="62" t="s">
        <v>1681</v>
      </c>
      <c r="F1928" s="267" t="s">
        <v>1745</v>
      </c>
      <c r="G1928" s="267"/>
      <c r="H1928" s="64" t="s">
        <v>1649</v>
      </c>
      <c r="I1928" s="63" t="s">
        <v>1815</v>
      </c>
      <c r="J1928" s="63" t="s">
        <v>1958</v>
      </c>
      <c r="K1928" s="86" t="s">
        <v>1748</v>
      </c>
    </row>
    <row r="1929" spans="1:11" ht="22.5">
      <c r="A1929" s="78" t="s">
        <v>1981</v>
      </c>
      <c r="B1929" s="65"/>
      <c r="C1929" s="66" t="s">
        <v>688</v>
      </c>
      <c r="D1929" s="65" t="s">
        <v>1674</v>
      </c>
      <c r="E1929" s="65" t="s">
        <v>689</v>
      </c>
      <c r="F1929" s="268" t="s">
        <v>1670</v>
      </c>
      <c r="G1929" s="268"/>
      <c r="H1929" s="67" t="s">
        <v>1582</v>
      </c>
      <c r="I1929" s="66">
        <v>1</v>
      </c>
      <c r="J1929" s="66" t="s">
        <v>690</v>
      </c>
      <c r="K1929" s="79" t="s">
        <v>690</v>
      </c>
    </row>
    <row r="1930" spans="1:11" ht="22.5">
      <c r="A1930" s="78" t="s">
        <v>2002</v>
      </c>
      <c r="B1930" s="65"/>
      <c r="C1930" s="66" t="s">
        <v>2394</v>
      </c>
      <c r="D1930" s="65" t="s">
        <v>1674</v>
      </c>
      <c r="E1930" s="65" t="s">
        <v>2395</v>
      </c>
      <c r="F1930" s="268" t="s">
        <v>1670</v>
      </c>
      <c r="G1930" s="268"/>
      <c r="H1930" s="67" t="s">
        <v>1582</v>
      </c>
      <c r="I1930" s="66" t="s">
        <v>1988</v>
      </c>
      <c r="J1930" s="66" t="s">
        <v>2396</v>
      </c>
      <c r="K1930" s="80">
        <v>0.41</v>
      </c>
    </row>
    <row r="1931" spans="1:11" ht="22.5">
      <c r="A1931" s="78" t="s">
        <v>2002</v>
      </c>
      <c r="B1931" s="65"/>
      <c r="C1931" s="66" t="s">
        <v>2397</v>
      </c>
      <c r="D1931" s="65" t="s">
        <v>1674</v>
      </c>
      <c r="E1931" s="65" t="s">
        <v>2398</v>
      </c>
      <c r="F1931" s="268" t="s">
        <v>1670</v>
      </c>
      <c r="G1931" s="268"/>
      <c r="H1931" s="67" t="s">
        <v>1582</v>
      </c>
      <c r="I1931" s="66" t="s">
        <v>1988</v>
      </c>
      <c r="J1931" s="66" t="s">
        <v>2399</v>
      </c>
      <c r="K1931" s="80">
        <v>0.75</v>
      </c>
    </row>
    <row r="1932" spans="1:11" ht="22.5">
      <c r="A1932" s="78" t="s">
        <v>2002</v>
      </c>
      <c r="B1932" s="65"/>
      <c r="C1932" s="66" t="s">
        <v>1131</v>
      </c>
      <c r="D1932" s="65" t="s">
        <v>1674</v>
      </c>
      <c r="E1932" s="65" t="s">
        <v>1132</v>
      </c>
      <c r="F1932" s="268" t="s">
        <v>1670</v>
      </c>
      <c r="G1932" s="268"/>
      <c r="H1932" s="67" t="s">
        <v>1582</v>
      </c>
      <c r="I1932" s="66" t="s">
        <v>1988</v>
      </c>
      <c r="J1932" s="66" t="s">
        <v>185</v>
      </c>
      <c r="K1932" s="80">
        <v>0.15</v>
      </c>
    </row>
    <row r="1933" spans="1:11" ht="33.75">
      <c r="A1933" s="78" t="s">
        <v>1985</v>
      </c>
      <c r="B1933" s="65"/>
      <c r="C1933" s="66" t="s">
        <v>2403</v>
      </c>
      <c r="D1933" s="65" t="s">
        <v>1674</v>
      </c>
      <c r="E1933" s="65" t="s">
        <v>2404</v>
      </c>
      <c r="F1933" s="268" t="s">
        <v>2329</v>
      </c>
      <c r="G1933" s="268"/>
      <c r="H1933" s="67" t="s">
        <v>1582</v>
      </c>
      <c r="I1933" s="66" t="s">
        <v>1988</v>
      </c>
      <c r="J1933" s="66" t="s">
        <v>2405</v>
      </c>
      <c r="K1933" s="80">
        <v>1.79</v>
      </c>
    </row>
    <row r="1934" spans="1:11" ht="33.75">
      <c r="A1934" s="78" t="s">
        <v>1985</v>
      </c>
      <c r="B1934" s="65"/>
      <c r="C1934" s="66" t="s">
        <v>2409</v>
      </c>
      <c r="D1934" s="65" t="s">
        <v>1674</v>
      </c>
      <c r="E1934" s="65" t="s">
        <v>2410</v>
      </c>
      <c r="F1934" s="268" t="s">
        <v>2329</v>
      </c>
      <c r="G1934" s="268"/>
      <c r="H1934" s="67" t="s">
        <v>1582</v>
      </c>
      <c r="I1934" s="66" t="s">
        <v>1988</v>
      </c>
      <c r="J1934" s="66" t="s">
        <v>2411</v>
      </c>
      <c r="K1934" s="80">
        <v>0.37</v>
      </c>
    </row>
    <row r="1935" spans="1:11" ht="33.75">
      <c r="A1935" s="78" t="s">
        <v>1985</v>
      </c>
      <c r="B1935" s="65"/>
      <c r="C1935" s="66" t="s">
        <v>1133</v>
      </c>
      <c r="D1935" s="65" t="s">
        <v>1674</v>
      </c>
      <c r="E1935" s="65" t="s">
        <v>1134</v>
      </c>
      <c r="F1935" s="268" t="s">
        <v>2012</v>
      </c>
      <c r="G1935" s="268"/>
      <c r="H1935" s="67" t="s">
        <v>1582</v>
      </c>
      <c r="I1935" s="66" t="s">
        <v>1988</v>
      </c>
      <c r="J1935" s="66" t="s">
        <v>1135</v>
      </c>
      <c r="K1935" s="80">
        <v>13.07</v>
      </c>
    </row>
    <row r="1936" spans="1:11" ht="33.75">
      <c r="A1936" s="78" t="s">
        <v>1985</v>
      </c>
      <c r="B1936" s="65"/>
      <c r="C1936" s="66" t="s">
        <v>2412</v>
      </c>
      <c r="D1936" s="65" t="s">
        <v>1674</v>
      </c>
      <c r="E1936" s="65" t="s">
        <v>2413</v>
      </c>
      <c r="F1936" s="268" t="s">
        <v>1987</v>
      </c>
      <c r="G1936" s="268"/>
      <c r="H1936" s="67" t="s">
        <v>1582</v>
      </c>
      <c r="I1936" s="66" t="s">
        <v>1988</v>
      </c>
      <c r="J1936" s="66" t="s">
        <v>2414</v>
      </c>
      <c r="K1936" s="80">
        <v>0.02</v>
      </c>
    </row>
    <row r="1937" spans="1:11" ht="33.75">
      <c r="A1937" s="78" t="s">
        <v>1985</v>
      </c>
      <c r="B1937" s="65"/>
      <c r="C1937" s="66" t="s">
        <v>2415</v>
      </c>
      <c r="D1937" s="65" t="s">
        <v>1674</v>
      </c>
      <c r="E1937" s="65" t="s">
        <v>2416</v>
      </c>
      <c r="F1937" s="266" t="s">
        <v>2417</v>
      </c>
      <c r="G1937" s="266"/>
      <c r="H1937" s="91" t="s">
        <v>1582</v>
      </c>
      <c r="I1937" s="92" t="s">
        <v>1988</v>
      </c>
      <c r="J1937" s="92" t="s">
        <v>2418</v>
      </c>
      <c r="K1937" s="93">
        <v>0.8</v>
      </c>
    </row>
    <row r="1938" spans="1:11">
      <c r="A1938" s="81"/>
      <c r="B1938" s="77"/>
      <c r="C1938" s="77"/>
      <c r="D1938" s="77"/>
      <c r="E1938" s="77"/>
      <c r="F1938" s="73" t="s">
        <v>1989</v>
      </c>
      <c r="G1938" s="73" t="s">
        <v>1357</v>
      </c>
      <c r="H1938" s="73" t="s">
        <v>1991</v>
      </c>
      <c r="I1938" s="73" t="s">
        <v>1990</v>
      </c>
      <c r="J1938" s="73" t="s">
        <v>1992</v>
      </c>
      <c r="K1938" s="73" t="s">
        <v>1357</v>
      </c>
    </row>
    <row r="1939" spans="1:11" ht="15.75" thickBot="1">
      <c r="A1939" s="81"/>
      <c r="B1939" s="77"/>
      <c r="C1939" s="77"/>
      <c r="D1939" s="77"/>
      <c r="E1939" s="77"/>
      <c r="F1939" s="73" t="s">
        <v>1993</v>
      </c>
      <c r="G1939" s="73" t="s">
        <v>1358</v>
      </c>
      <c r="H1939" s="265" t="s">
        <v>1995</v>
      </c>
      <c r="I1939" s="265"/>
      <c r="J1939" s="265" t="s">
        <v>2305</v>
      </c>
      <c r="K1939" s="265"/>
    </row>
    <row r="1940" spans="1:11" ht="15.75" thickTop="1">
      <c r="A1940" s="83"/>
      <c r="B1940" s="68"/>
      <c r="C1940" s="68"/>
      <c r="D1940" s="68"/>
      <c r="E1940" s="68"/>
      <c r="F1940" s="76"/>
      <c r="G1940" s="76"/>
      <c r="H1940" s="76"/>
      <c r="I1940" s="76"/>
      <c r="J1940" s="76"/>
      <c r="K1940" s="90"/>
    </row>
    <row r="1941" spans="1:11">
      <c r="A1941" s="69"/>
      <c r="B1941" s="69" t="s">
        <v>1845</v>
      </c>
      <c r="C1941" s="70" t="s">
        <v>1713</v>
      </c>
      <c r="D1941" s="69" t="s">
        <v>1623</v>
      </c>
      <c r="E1941" s="69" t="s">
        <v>1681</v>
      </c>
      <c r="F1941" s="264" t="s">
        <v>1745</v>
      </c>
      <c r="G1941" s="264"/>
      <c r="H1941" s="71" t="s">
        <v>1649</v>
      </c>
      <c r="I1941" s="70" t="s">
        <v>1815</v>
      </c>
      <c r="J1941" s="70" t="s">
        <v>1958</v>
      </c>
      <c r="K1941" s="70" t="s">
        <v>1748</v>
      </c>
    </row>
    <row r="1942" spans="1:11" ht="22.5">
      <c r="A1942" s="72" t="s">
        <v>1981</v>
      </c>
      <c r="B1942" s="72"/>
      <c r="C1942" s="73" t="s">
        <v>457</v>
      </c>
      <c r="D1942" s="72" t="s">
        <v>1674</v>
      </c>
      <c r="E1942" s="72" t="s">
        <v>458</v>
      </c>
      <c r="F1942" s="257" t="s">
        <v>453</v>
      </c>
      <c r="G1942" s="257"/>
      <c r="H1942" s="74" t="s">
        <v>459</v>
      </c>
      <c r="I1942" s="73">
        <v>1</v>
      </c>
      <c r="J1942" s="73" t="s">
        <v>2092</v>
      </c>
      <c r="K1942" s="73" t="s">
        <v>2092</v>
      </c>
    </row>
    <row r="1943" spans="1:11" ht="22.5">
      <c r="A1943" s="72" t="s">
        <v>2002</v>
      </c>
      <c r="B1943" s="72"/>
      <c r="C1943" s="73" t="s">
        <v>1359</v>
      </c>
      <c r="D1943" s="72" t="s">
        <v>1674</v>
      </c>
      <c r="E1943" s="72" t="s">
        <v>1360</v>
      </c>
      <c r="F1943" s="257" t="s">
        <v>1670</v>
      </c>
      <c r="G1943" s="257"/>
      <c r="H1943" s="74" t="s">
        <v>1582</v>
      </c>
      <c r="I1943" s="73" t="s">
        <v>1988</v>
      </c>
      <c r="J1943" s="73" t="s">
        <v>1361</v>
      </c>
      <c r="K1943" s="75">
        <v>22.28</v>
      </c>
    </row>
    <row r="1944" spans="1:11" ht="22.5">
      <c r="A1944" s="72" t="s">
        <v>2002</v>
      </c>
      <c r="B1944" s="72"/>
      <c r="C1944" s="73" t="s">
        <v>1362</v>
      </c>
      <c r="D1944" s="72" t="s">
        <v>1674</v>
      </c>
      <c r="E1944" s="72" t="s">
        <v>1363</v>
      </c>
      <c r="F1944" s="257" t="s">
        <v>453</v>
      </c>
      <c r="G1944" s="257"/>
      <c r="H1944" s="74" t="s">
        <v>1582</v>
      </c>
      <c r="I1944" s="73" t="s">
        <v>1988</v>
      </c>
      <c r="J1944" s="73" t="s">
        <v>656</v>
      </c>
      <c r="K1944" s="75">
        <v>0.76</v>
      </c>
    </row>
    <row r="1945" spans="1:11" ht="22.5">
      <c r="A1945" s="72" t="s">
        <v>2002</v>
      </c>
      <c r="B1945" s="72"/>
      <c r="C1945" s="73" t="s">
        <v>1364</v>
      </c>
      <c r="D1945" s="72" t="s">
        <v>1674</v>
      </c>
      <c r="E1945" s="72" t="s">
        <v>1365</v>
      </c>
      <c r="F1945" s="257" t="s">
        <v>453</v>
      </c>
      <c r="G1945" s="257"/>
      <c r="H1945" s="74" t="s">
        <v>1582</v>
      </c>
      <c r="I1945" s="73" t="s">
        <v>1988</v>
      </c>
      <c r="J1945" s="73" t="s">
        <v>996</v>
      </c>
      <c r="K1945" s="75">
        <v>0.17</v>
      </c>
    </row>
    <row r="1946" spans="1:11">
      <c r="A1946" s="81"/>
      <c r="B1946" s="77"/>
      <c r="C1946" s="77"/>
      <c r="D1946" s="77"/>
      <c r="E1946" s="77"/>
      <c r="F1946" s="94" t="s">
        <v>1989</v>
      </c>
      <c r="G1946" s="94" t="s">
        <v>1366</v>
      </c>
      <c r="H1946" s="94" t="s">
        <v>1991</v>
      </c>
      <c r="I1946" s="94" t="s">
        <v>1990</v>
      </c>
      <c r="J1946" s="94" t="s">
        <v>1992</v>
      </c>
      <c r="K1946" s="94" t="s">
        <v>1366</v>
      </c>
    </row>
    <row r="1947" spans="1:11" ht="15.75" thickBot="1">
      <c r="A1947" s="81"/>
      <c r="B1947" s="77"/>
      <c r="C1947" s="77"/>
      <c r="D1947" s="77"/>
      <c r="E1947" s="77"/>
      <c r="F1947" s="73" t="s">
        <v>1993</v>
      </c>
      <c r="G1947" s="73" t="s">
        <v>1367</v>
      </c>
      <c r="H1947" s="265" t="s">
        <v>1995</v>
      </c>
      <c r="I1947" s="265"/>
      <c r="J1947" s="265" t="s">
        <v>1368</v>
      </c>
      <c r="K1947" s="265"/>
    </row>
    <row r="1948" spans="1:11" ht="15.75" thickTop="1">
      <c r="A1948" s="83"/>
      <c r="B1948" s="68"/>
      <c r="C1948" s="68"/>
      <c r="D1948" s="68"/>
      <c r="E1948" s="68"/>
      <c r="F1948" s="76"/>
      <c r="G1948" s="76"/>
      <c r="H1948" s="76"/>
      <c r="I1948" s="76"/>
      <c r="J1948" s="76"/>
      <c r="K1948" s="90"/>
    </row>
    <row r="1949" spans="1:11">
      <c r="A1949" s="69"/>
      <c r="B1949" s="69" t="s">
        <v>1845</v>
      </c>
      <c r="C1949" s="70" t="s">
        <v>1713</v>
      </c>
      <c r="D1949" s="69" t="s">
        <v>1623</v>
      </c>
      <c r="E1949" s="69" t="s">
        <v>1681</v>
      </c>
      <c r="F1949" s="264" t="s">
        <v>1745</v>
      </c>
      <c r="G1949" s="264"/>
      <c r="H1949" s="71" t="s">
        <v>1649</v>
      </c>
      <c r="I1949" s="70" t="s">
        <v>1815</v>
      </c>
      <c r="J1949" s="70" t="s">
        <v>1958</v>
      </c>
      <c r="K1949" s="70" t="s">
        <v>1748</v>
      </c>
    </row>
    <row r="1950" spans="1:11" ht="22.5">
      <c r="A1950" s="72" t="s">
        <v>1981</v>
      </c>
      <c r="B1950" s="72"/>
      <c r="C1950" s="73" t="s">
        <v>451</v>
      </c>
      <c r="D1950" s="72" t="s">
        <v>1674</v>
      </c>
      <c r="E1950" s="72" t="s">
        <v>452</v>
      </c>
      <c r="F1950" s="257" t="s">
        <v>453</v>
      </c>
      <c r="G1950" s="257"/>
      <c r="H1950" s="74" t="s">
        <v>454</v>
      </c>
      <c r="I1950" s="73">
        <v>1</v>
      </c>
      <c r="J1950" s="73" t="s">
        <v>456</v>
      </c>
      <c r="K1950" s="73" t="s">
        <v>456</v>
      </c>
    </row>
    <row r="1951" spans="1:11" ht="22.5">
      <c r="A1951" s="72" t="s">
        <v>2002</v>
      </c>
      <c r="B1951" s="72"/>
      <c r="C1951" s="73" t="s">
        <v>1369</v>
      </c>
      <c r="D1951" s="72" t="s">
        <v>1674</v>
      </c>
      <c r="E1951" s="72" t="s">
        <v>1370</v>
      </c>
      <c r="F1951" s="257" t="s">
        <v>453</v>
      </c>
      <c r="G1951" s="257"/>
      <c r="H1951" s="74" t="s">
        <v>1582</v>
      </c>
      <c r="I1951" s="73" t="s">
        <v>1988</v>
      </c>
      <c r="J1951" s="73" t="s">
        <v>907</v>
      </c>
      <c r="K1951" s="75">
        <v>0.95</v>
      </c>
    </row>
    <row r="1952" spans="1:11" ht="22.5">
      <c r="A1952" s="72" t="s">
        <v>2002</v>
      </c>
      <c r="B1952" s="72"/>
      <c r="C1952" s="73" t="s">
        <v>1359</v>
      </c>
      <c r="D1952" s="72" t="s">
        <v>1674</v>
      </c>
      <c r="E1952" s="72" t="s">
        <v>1360</v>
      </c>
      <c r="F1952" s="257" t="s">
        <v>1670</v>
      </c>
      <c r="G1952" s="257"/>
      <c r="H1952" s="74" t="s">
        <v>1582</v>
      </c>
      <c r="I1952" s="73" t="s">
        <v>1988</v>
      </c>
      <c r="J1952" s="73" t="s">
        <v>1361</v>
      </c>
      <c r="K1952" s="75">
        <v>22.28</v>
      </c>
    </row>
    <row r="1953" spans="1:11" ht="22.5">
      <c r="A1953" s="72" t="s">
        <v>2002</v>
      </c>
      <c r="B1953" s="72"/>
      <c r="C1953" s="73" t="s">
        <v>1362</v>
      </c>
      <c r="D1953" s="72" t="s">
        <v>1674</v>
      </c>
      <c r="E1953" s="72" t="s">
        <v>1363</v>
      </c>
      <c r="F1953" s="257" t="s">
        <v>453</v>
      </c>
      <c r="G1953" s="257"/>
      <c r="H1953" s="74" t="s">
        <v>1582</v>
      </c>
      <c r="I1953" s="73" t="s">
        <v>1988</v>
      </c>
      <c r="J1953" s="73" t="s">
        <v>656</v>
      </c>
      <c r="K1953" s="75">
        <v>0.76</v>
      </c>
    </row>
    <row r="1954" spans="1:11" ht="22.5">
      <c r="A1954" s="72" t="s">
        <v>2002</v>
      </c>
      <c r="B1954" s="72"/>
      <c r="C1954" s="73" t="s">
        <v>1364</v>
      </c>
      <c r="D1954" s="72" t="s">
        <v>1674</v>
      </c>
      <c r="E1954" s="72" t="s">
        <v>1365</v>
      </c>
      <c r="F1954" s="257" t="s">
        <v>453</v>
      </c>
      <c r="G1954" s="257"/>
      <c r="H1954" s="74" t="s">
        <v>1582</v>
      </c>
      <c r="I1954" s="73" t="s">
        <v>1988</v>
      </c>
      <c r="J1954" s="73" t="s">
        <v>996</v>
      </c>
      <c r="K1954" s="75">
        <v>0.17</v>
      </c>
    </row>
    <row r="1955" spans="1:11">
      <c r="A1955" s="81"/>
      <c r="B1955" s="77"/>
      <c r="C1955" s="77"/>
      <c r="D1955" s="77"/>
      <c r="E1955" s="77"/>
      <c r="F1955" s="94" t="s">
        <v>1989</v>
      </c>
      <c r="G1955" s="94" t="s">
        <v>1366</v>
      </c>
      <c r="H1955" s="94" t="s">
        <v>1991</v>
      </c>
      <c r="I1955" s="94" t="s">
        <v>1990</v>
      </c>
      <c r="J1955" s="94" t="s">
        <v>1992</v>
      </c>
      <c r="K1955" s="94" t="s">
        <v>1366</v>
      </c>
    </row>
    <row r="1956" spans="1:11" ht="15.75" thickBot="1">
      <c r="A1956" s="81"/>
      <c r="B1956" s="77"/>
      <c r="C1956" s="77"/>
      <c r="D1956" s="77"/>
      <c r="E1956" s="77"/>
      <c r="F1956" s="73" t="s">
        <v>1993</v>
      </c>
      <c r="G1956" s="73" t="s">
        <v>1371</v>
      </c>
      <c r="H1956" s="265" t="s">
        <v>1995</v>
      </c>
      <c r="I1956" s="265"/>
      <c r="J1956" s="265" t="s">
        <v>1372</v>
      </c>
      <c r="K1956" s="265"/>
    </row>
    <row r="1957" spans="1:11" ht="15.75" thickTop="1">
      <c r="A1957" s="83"/>
      <c r="B1957" s="68"/>
      <c r="C1957" s="68"/>
      <c r="D1957" s="68"/>
      <c r="E1957" s="68"/>
      <c r="F1957" s="76"/>
      <c r="G1957" s="76"/>
      <c r="H1957" s="76"/>
      <c r="I1957" s="76"/>
      <c r="J1957" s="76"/>
      <c r="K1957" s="90"/>
    </row>
    <row r="1958" spans="1:11">
      <c r="A1958" s="69"/>
      <c r="B1958" s="69" t="s">
        <v>1845</v>
      </c>
      <c r="C1958" s="70" t="s">
        <v>1713</v>
      </c>
      <c r="D1958" s="69" t="s">
        <v>1623</v>
      </c>
      <c r="E1958" s="69" t="s">
        <v>1681</v>
      </c>
      <c r="F1958" s="264" t="s">
        <v>1745</v>
      </c>
      <c r="G1958" s="264"/>
      <c r="H1958" s="71" t="s">
        <v>1649</v>
      </c>
      <c r="I1958" s="70" t="s">
        <v>1815</v>
      </c>
      <c r="J1958" s="70" t="s">
        <v>1958</v>
      </c>
      <c r="K1958" s="70" t="s">
        <v>1748</v>
      </c>
    </row>
    <row r="1959" spans="1:11" ht="22.5">
      <c r="A1959" s="72" t="s">
        <v>1981</v>
      </c>
      <c r="B1959" s="72"/>
      <c r="C1959" s="73" t="s">
        <v>1362</v>
      </c>
      <c r="D1959" s="72" t="s">
        <v>1674</v>
      </c>
      <c r="E1959" s="72" t="s">
        <v>1363</v>
      </c>
      <c r="F1959" s="257" t="s">
        <v>453</v>
      </c>
      <c r="G1959" s="257"/>
      <c r="H1959" s="74" t="s">
        <v>1582</v>
      </c>
      <c r="I1959" s="73">
        <v>1</v>
      </c>
      <c r="J1959" s="73" t="s">
        <v>656</v>
      </c>
      <c r="K1959" s="73" t="s">
        <v>656</v>
      </c>
    </row>
    <row r="1960" spans="1:11" ht="33.75">
      <c r="A1960" s="72" t="s">
        <v>1985</v>
      </c>
      <c r="B1960" s="72"/>
      <c r="C1960" s="73" t="s">
        <v>1373</v>
      </c>
      <c r="D1960" s="72" t="s">
        <v>1674</v>
      </c>
      <c r="E1960" s="72" t="s">
        <v>1374</v>
      </c>
      <c r="F1960" s="257" t="s">
        <v>2254</v>
      </c>
      <c r="G1960" s="257"/>
      <c r="H1960" s="74" t="s">
        <v>1735</v>
      </c>
      <c r="I1960" s="73" t="s">
        <v>1007</v>
      </c>
      <c r="J1960" s="73" t="s">
        <v>1375</v>
      </c>
      <c r="K1960" s="75">
        <v>0.76</v>
      </c>
    </row>
    <row r="1961" spans="1:11">
      <c r="A1961" s="81"/>
      <c r="B1961" s="77"/>
      <c r="C1961" s="77"/>
      <c r="D1961" s="77"/>
      <c r="E1961" s="77"/>
      <c r="F1961" s="94" t="s">
        <v>1989</v>
      </c>
      <c r="G1961" s="94" t="s">
        <v>1990</v>
      </c>
      <c r="H1961" s="94" t="s">
        <v>1991</v>
      </c>
      <c r="I1961" s="94" t="s">
        <v>1990</v>
      </c>
      <c r="J1961" s="94" t="s">
        <v>1992</v>
      </c>
      <c r="K1961" s="94" t="s">
        <v>1990</v>
      </c>
    </row>
    <row r="1962" spans="1:11" ht="15.75" thickBot="1">
      <c r="A1962" s="81"/>
      <c r="B1962" s="77"/>
      <c r="C1962" s="77"/>
      <c r="D1962" s="77"/>
      <c r="E1962" s="77"/>
      <c r="F1962" s="73" t="s">
        <v>1993</v>
      </c>
      <c r="G1962" s="73" t="s">
        <v>1011</v>
      </c>
      <c r="H1962" s="265" t="s">
        <v>1995</v>
      </c>
      <c r="I1962" s="265"/>
      <c r="J1962" s="265" t="s">
        <v>1376</v>
      </c>
      <c r="K1962" s="265"/>
    </row>
    <row r="1963" spans="1:11" ht="15.75" thickTop="1">
      <c r="A1963" s="83"/>
      <c r="B1963" s="68"/>
      <c r="C1963" s="68"/>
      <c r="D1963" s="68"/>
      <c r="E1963" s="68"/>
      <c r="F1963" s="76"/>
      <c r="G1963" s="76"/>
      <c r="H1963" s="76"/>
      <c r="I1963" s="76"/>
      <c r="J1963" s="76"/>
      <c r="K1963" s="90"/>
    </row>
    <row r="1964" spans="1:11">
      <c r="A1964" s="69"/>
      <c r="B1964" s="69" t="s">
        <v>1845</v>
      </c>
      <c r="C1964" s="70" t="s">
        <v>1713</v>
      </c>
      <c r="D1964" s="69" t="s">
        <v>1623</v>
      </c>
      <c r="E1964" s="69" t="s">
        <v>1681</v>
      </c>
      <c r="F1964" s="264" t="s">
        <v>1745</v>
      </c>
      <c r="G1964" s="264"/>
      <c r="H1964" s="71" t="s">
        <v>1649</v>
      </c>
      <c r="I1964" s="70" t="s">
        <v>1815</v>
      </c>
      <c r="J1964" s="70" t="s">
        <v>1958</v>
      </c>
      <c r="K1964" s="70" t="s">
        <v>1748</v>
      </c>
    </row>
    <row r="1965" spans="1:11" ht="22.5">
      <c r="A1965" s="72" t="s">
        <v>1981</v>
      </c>
      <c r="B1965" s="72"/>
      <c r="C1965" s="73" t="s">
        <v>1364</v>
      </c>
      <c r="D1965" s="72" t="s">
        <v>1674</v>
      </c>
      <c r="E1965" s="72" t="s">
        <v>1365</v>
      </c>
      <c r="F1965" s="257" t="s">
        <v>453</v>
      </c>
      <c r="G1965" s="257"/>
      <c r="H1965" s="74" t="s">
        <v>1582</v>
      </c>
      <c r="I1965" s="73">
        <v>1</v>
      </c>
      <c r="J1965" s="73" t="s">
        <v>996</v>
      </c>
      <c r="K1965" s="73" t="s">
        <v>996</v>
      </c>
    </row>
    <row r="1966" spans="1:11" ht="33.75">
      <c r="A1966" s="72" t="s">
        <v>1985</v>
      </c>
      <c r="B1966" s="72"/>
      <c r="C1966" s="73" t="s">
        <v>1373</v>
      </c>
      <c r="D1966" s="72" t="s">
        <v>1674</v>
      </c>
      <c r="E1966" s="72" t="s">
        <v>1374</v>
      </c>
      <c r="F1966" s="257" t="s">
        <v>2254</v>
      </c>
      <c r="G1966" s="257"/>
      <c r="H1966" s="74" t="s">
        <v>1735</v>
      </c>
      <c r="I1966" s="73" t="s">
        <v>1009</v>
      </c>
      <c r="J1966" s="73" t="s">
        <v>1375</v>
      </c>
      <c r="K1966" s="75">
        <v>0.17</v>
      </c>
    </row>
    <row r="1967" spans="1:11">
      <c r="A1967" s="81"/>
      <c r="B1967" s="77"/>
      <c r="C1967" s="77"/>
      <c r="D1967" s="77"/>
      <c r="E1967" s="77"/>
      <c r="F1967" s="94" t="s">
        <v>1989</v>
      </c>
      <c r="G1967" s="94" t="s">
        <v>1990</v>
      </c>
      <c r="H1967" s="94" t="s">
        <v>1991</v>
      </c>
      <c r="I1967" s="94" t="s">
        <v>1990</v>
      </c>
      <c r="J1967" s="94" t="s">
        <v>1992</v>
      </c>
      <c r="K1967" s="94" t="s">
        <v>1990</v>
      </c>
    </row>
    <row r="1968" spans="1:11" ht="15.75" thickBot="1">
      <c r="A1968" s="81"/>
      <c r="B1968" s="77"/>
      <c r="C1968" s="77"/>
      <c r="D1968" s="77"/>
      <c r="E1968" s="77"/>
      <c r="F1968" s="73" t="s">
        <v>1993</v>
      </c>
      <c r="G1968" s="73" t="s">
        <v>153</v>
      </c>
      <c r="H1968" s="265" t="s">
        <v>1995</v>
      </c>
      <c r="I1968" s="265"/>
      <c r="J1968" s="265" t="s">
        <v>176</v>
      </c>
      <c r="K1968" s="265"/>
    </row>
    <row r="1969" spans="1:11" ht="15.75" thickTop="1">
      <c r="A1969" s="83"/>
      <c r="B1969" s="68"/>
      <c r="C1969" s="68"/>
      <c r="D1969" s="68"/>
      <c r="E1969" s="68"/>
      <c r="F1969" s="76"/>
      <c r="G1969" s="76"/>
      <c r="H1969" s="76"/>
      <c r="I1969" s="76"/>
      <c r="J1969" s="76"/>
      <c r="K1969" s="90"/>
    </row>
    <row r="1970" spans="1:11">
      <c r="A1970" s="69"/>
      <c r="B1970" s="69" t="s">
        <v>1845</v>
      </c>
      <c r="C1970" s="70" t="s">
        <v>1713</v>
      </c>
      <c r="D1970" s="69" t="s">
        <v>1623</v>
      </c>
      <c r="E1970" s="69" t="s">
        <v>1681</v>
      </c>
      <c r="F1970" s="264" t="s">
        <v>1745</v>
      </c>
      <c r="G1970" s="264"/>
      <c r="H1970" s="71" t="s">
        <v>1649</v>
      </c>
      <c r="I1970" s="70" t="s">
        <v>1815</v>
      </c>
      <c r="J1970" s="70" t="s">
        <v>1958</v>
      </c>
      <c r="K1970" s="70" t="s">
        <v>1748</v>
      </c>
    </row>
    <row r="1971" spans="1:11" ht="22.5">
      <c r="A1971" s="72" t="s">
        <v>1981</v>
      </c>
      <c r="B1971" s="72"/>
      <c r="C1971" s="73" t="s">
        <v>1369</v>
      </c>
      <c r="D1971" s="72" t="s">
        <v>1674</v>
      </c>
      <c r="E1971" s="72" t="s">
        <v>1370</v>
      </c>
      <c r="F1971" s="257" t="s">
        <v>453</v>
      </c>
      <c r="G1971" s="257"/>
      <c r="H1971" s="74" t="s">
        <v>1582</v>
      </c>
      <c r="I1971" s="73">
        <v>1</v>
      </c>
      <c r="J1971" s="73" t="s">
        <v>907</v>
      </c>
      <c r="K1971" s="73" t="s">
        <v>907</v>
      </c>
    </row>
    <row r="1972" spans="1:11" ht="33.75">
      <c r="A1972" s="72" t="s">
        <v>1985</v>
      </c>
      <c r="B1972" s="72"/>
      <c r="C1972" s="73" t="s">
        <v>1373</v>
      </c>
      <c r="D1972" s="72" t="s">
        <v>1674</v>
      </c>
      <c r="E1972" s="72" t="s">
        <v>1374</v>
      </c>
      <c r="F1972" s="257" t="s">
        <v>2254</v>
      </c>
      <c r="G1972" s="257"/>
      <c r="H1972" s="74" t="s">
        <v>1735</v>
      </c>
      <c r="I1972" s="73" t="s">
        <v>1377</v>
      </c>
      <c r="J1972" s="73" t="s">
        <v>1375</v>
      </c>
      <c r="K1972" s="75">
        <v>0.95</v>
      </c>
    </row>
    <row r="1973" spans="1:11">
      <c r="A1973" s="81"/>
      <c r="B1973" s="77"/>
      <c r="C1973" s="77"/>
      <c r="D1973" s="77"/>
      <c r="E1973" s="77"/>
      <c r="F1973" s="94" t="s">
        <v>1989</v>
      </c>
      <c r="G1973" s="94" t="s">
        <v>1990</v>
      </c>
      <c r="H1973" s="94" t="s">
        <v>1991</v>
      </c>
      <c r="I1973" s="94" t="s">
        <v>1990</v>
      </c>
      <c r="J1973" s="94" t="s">
        <v>1992</v>
      </c>
      <c r="K1973" s="94" t="s">
        <v>1990</v>
      </c>
    </row>
    <row r="1974" spans="1:11" ht="15.75" thickBot="1">
      <c r="A1974" s="81"/>
      <c r="B1974" s="77"/>
      <c r="C1974" s="77"/>
      <c r="D1974" s="77"/>
      <c r="E1974" s="77"/>
      <c r="F1974" s="73" t="s">
        <v>1993</v>
      </c>
      <c r="G1974" s="73" t="s">
        <v>2218</v>
      </c>
      <c r="H1974" s="265" t="s">
        <v>1995</v>
      </c>
      <c r="I1974" s="265"/>
      <c r="J1974" s="265" t="s">
        <v>1004</v>
      </c>
      <c r="K1974" s="265"/>
    </row>
    <row r="1975" spans="1:11" ht="15.75" thickTop="1">
      <c r="A1975" s="83"/>
      <c r="B1975" s="68"/>
      <c r="C1975" s="68"/>
      <c r="D1975" s="68"/>
      <c r="E1975" s="68"/>
      <c r="F1975" s="76"/>
      <c r="G1975" s="76"/>
      <c r="H1975" s="76"/>
      <c r="I1975" s="76"/>
      <c r="J1975" s="76"/>
      <c r="K1975" s="90"/>
    </row>
    <row r="1976" spans="1:11">
      <c r="A1976" s="69"/>
      <c r="B1976" s="69" t="s">
        <v>1845</v>
      </c>
      <c r="C1976" s="70" t="s">
        <v>1713</v>
      </c>
      <c r="D1976" s="69" t="s">
        <v>1623</v>
      </c>
      <c r="E1976" s="69" t="s">
        <v>1681</v>
      </c>
      <c r="F1976" s="264" t="s">
        <v>1745</v>
      </c>
      <c r="G1976" s="264"/>
      <c r="H1976" s="71" t="s">
        <v>1649</v>
      </c>
      <c r="I1976" s="70" t="s">
        <v>1815</v>
      </c>
      <c r="J1976" s="70" t="s">
        <v>1958</v>
      </c>
      <c r="K1976" s="70" t="s">
        <v>1748</v>
      </c>
    </row>
    <row r="1977" spans="1:11" ht="33.75">
      <c r="A1977" s="72" t="s">
        <v>1981</v>
      </c>
      <c r="B1977" s="72"/>
      <c r="C1977" s="73" t="s">
        <v>1378</v>
      </c>
      <c r="D1977" s="72" t="s">
        <v>1577</v>
      </c>
      <c r="E1977" s="72" t="s">
        <v>1379</v>
      </c>
      <c r="F1977" s="257">
        <v>112</v>
      </c>
      <c r="G1977" s="257"/>
      <c r="H1977" s="74" t="s">
        <v>1643</v>
      </c>
      <c r="I1977" s="73">
        <v>1</v>
      </c>
      <c r="J1977" s="73" t="s">
        <v>1380</v>
      </c>
      <c r="K1977" s="73" t="s">
        <v>1380</v>
      </c>
    </row>
    <row r="1978" spans="1:11" ht="22.5">
      <c r="A1978" s="72" t="s">
        <v>2002</v>
      </c>
      <c r="B1978" s="72"/>
      <c r="C1978" s="73" t="s">
        <v>2530</v>
      </c>
      <c r="D1978" s="72" t="s">
        <v>1674</v>
      </c>
      <c r="E1978" s="72" t="s">
        <v>1890</v>
      </c>
      <c r="F1978" s="257" t="s">
        <v>1670</v>
      </c>
      <c r="G1978" s="257"/>
      <c r="H1978" s="74" t="s">
        <v>1582</v>
      </c>
      <c r="I1978" s="73" t="s">
        <v>1381</v>
      </c>
      <c r="J1978" s="73" t="s">
        <v>2058</v>
      </c>
      <c r="K1978" s="75">
        <v>22.98</v>
      </c>
    </row>
    <row r="1979" spans="1:11" ht="22.5">
      <c r="A1979" s="72" t="s">
        <v>2002</v>
      </c>
      <c r="B1979" s="72"/>
      <c r="C1979" s="73" t="s">
        <v>952</v>
      </c>
      <c r="D1979" s="72" t="s">
        <v>1674</v>
      </c>
      <c r="E1979" s="72" t="s">
        <v>953</v>
      </c>
      <c r="F1979" s="257" t="s">
        <v>1670</v>
      </c>
      <c r="G1979" s="257"/>
      <c r="H1979" s="74" t="s">
        <v>1582</v>
      </c>
      <c r="I1979" s="73" t="s">
        <v>1381</v>
      </c>
      <c r="J1979" s="73" t="s">
        <v>2190</v>
      </c>
      <c r="K1979" s="75">
        <v>18.690000000000001</v>
      </c>
    </row>
    <row r="1980" spans="1:11" ht="33.75">
      <c r="A1980" s="72" t="s">
        <v>1985</v>
      </c>
      <c r="B1980" s="72"/>
      <c r="C1980" s="73" t="s">
        <v>1382</v>
      </c>
      <c r="D1980" s="72" t="s">
        <v>1674</v>
      </c>
      <c r="E1980" s="72" t="s">
        <v>1383</v>
      </c>
      <c r="F1980" s="257" t="s">
        <v>1910</v>
      </c>
      <c r="G1980" s="257"/>
      <c r="H1980" s="74" t="s">
        <v>1643</v>
      </c>
      <c r="I1980" s="73" t="s">
        <v>1988</v>
      </c>
      <c r="J1980" s="73" t="s">
        <v>1384</v>
      </c>
      <c r="K1980" s="75">
        <v>380.84</v>
      </c>
    </row>
    <row r="1981" spans="1:11">
      <c r="A1981" s="81"/>
      <c r="B1981" s="77"/>
      <c r="C1981" s="77"/>
      <c r="D1981" s="77"/>
      <c r="E1981" s="77"/>
      <c r="F1981" s="94" t="s">
        <v>1989</v>
      </c>
      <c r="G1981" s="94" t="s">
        <v>1385</v>
      </c>
      <c r="H1981" s="94" t="s">
        <v>1991</v>
      </c>
      <c r="I1981" s="94" t="s">
        <v>1990</v>
      </c>
      <c r="J1981" s="94" t="s">
        <v>1992</v>
      </c>
      <c r="K1981" s="94" t="s">
        <v>1385</v>
      </c>
    </row>
    <row r="1982" spans="1:11" ht="15.75" thickBot="1">
      <c r="A1982" s="81"/>
      <c r="B1982" s="77"/>
      <c r="C1982" s="77"/>
      <c r="D1982" s="77"/>
      <c r="E1982" s="77"/>
      <c r="F1982" s="73" t="s">
        <v>1993</v>
      </c>
      <c r="G1982" s="73" t="s">
        <v>1386</v>
      </c>
      <c r="H1982" s="265" t="s">
        <v>1995</v>
      </c>
      <c r="I1982" s="265"/>
      <c r="J1982" s="265" t="s">
        <v>1387</v>
      </c>
      <c r="K1982" s="265"/>
    </row>
    <row r="1983" spans="1:11" ht="15.75" thickTop="1">
      <c r="A1983" s="83"/>
      <c r="B1983" s="68"/>
      <c r="C1983" s="68"/>
      <c r="D1983" s="68"/>
      <c r="E1983" s="68"/>
      <c r="F1983" s="76"/>
      <c r="G1983" s="76"/>
      <c r="H1983" s="76"/>
      <c r="I1983" s="76"/>
      <c r="J1983" s="76"/>
      <c r="K1983" s="90"/>
    </row>
    <row r="1984" spans="1:11">
      <c r="A1984" s="69"/>
      <c r="B1984" s="69" t="s">
        <v>1845</v>
      </c>
      <c r="C1984" s="70" t="s">
        <v>1713</v>
      </c>
      <c r="D1984" s="69" t="s">
        <v>1623</v>
      </c>
      <c r="E1984" s="69" t="s">
        <v>1681</v>
      </c>
      <c r="F1984" s="264" t="s">
        <v>1745</v>
      </c>
      <c r="G1984" s="264"/>
      <c r="H1984" s="71" t="s">
        <v>1649</v>
      </c>
      <c r="I1984" s="70" t="s">
        <v>1815</v>
      </c>
      <c r="J1984" s="70" t="s">
        <v>1958</v>
      </c>
      <c r="K1984" s="70" t="s">
        <v>1748</v>
      </c>
    </row>
    <row r="1985" spans="1:11" ht="22.5">
      <c r="A1985" s="72" t="s">
        <v>1981</v>
      </c>
      <c r="B1985" s="72"/>
      <c r="C1985" s="73" t="s">
        <v>2101</v>
      </c>
      <c r="D1985" s="72" t="s">
        <v>1674</v>
      </c>
      <c r="E1985" s="72" t="s">
        <v>2102</v>
      </c>
      <c r="F1985" s="257" t="s">
        <v>1670</v>
      </c>
      <c r="G1985" s="257"/>
      <c r="H1985" s="74" t="s">
        <v>1582</v>
      </c>
      <c r="I1985" s="73">
        <v>1</v>
      </c>
      <c r="J1985" s="73" t="s">
        <v>2104</v>
      </c>
      <c r="K1985" s="73" t="s">
        <v>2104</v>
      </c>
    </row>
    <row r="1986" spans="1:11" ht="22.5">
      <c r="A1986" s="72" t="s">
        <v>2002</v>
      </c>
      <c r="B1986" s="72"/>
      <c r="C1986" s="73" t="s">
        <v>2394</v>
      </c>
      <c r="D1986" s="72" t="s">
        <v>1674</v>
      </c>
      <c r="E1986" s="72" t="s">
        <v>2395</v>
      </c>
      <c r="F1986" s="257" t="s">
        <v>1670</v>
      </c>
      <c r="G1986" s="257"/>
      <c r="H1986" s="74" t="s">
        <v>1582</v>
      </c>
      <c r="I1986" s="73" t="s">
        <v>1988</v>
      </c>
      <c r="J1986" s="73" t="s">
        <v>2396</v>
      </c>
      <c r="K1986" s="75">
        <v>0.41</v>
      </c>
    </row>
    <row r="1987" spans="1:11" ht="22.5">
      <c r="A1987" s="72" t="s">
        <v>2002</v>
      </c>
      <c r="B1987" s="72"/>
      <c r="C1987" s="73" t="s">
        <v>2397</v>
      </c>
      <c r="D1987" s="72" t="s">
        <v>1674</v>
      </c>
      <c r="E1987" s="72" t="s">
        <v>2398</v>
      </c>
      <c r="F1987" s="257" t="s">
        <v>1670</v>
      </c>
      <c r="G1987" s="257"/>
      <c r="H1987" s="74" t="s">
        <v>1582</v>
      </c>
      <c r="I1987" s="73" t="s">
        <v>1988</v>
      </c>
      <c r="J1987" s="73" t="s">
        <v>2399</v>
      </c>
      <c r="K1987" s="75">
        <v>0.75</v>
      </c>
    </row>
    <row r="1988" spans="1:11" ht="22.5">
      <c r="A1988" s="72" t="s">
        <v>2002</v>
      </c>
      <c r="B1988" s="72"/>
      <c r="C1988" s="73" t="s">
        <v>1136</v>
      </c>
      <c r="D1988" s="72" t="s">
        <v>1674</v>
      </c>
      <c r="E1988" s="72" t="s">
        <v>1137</v>
      </c>
      <c r="F1988" s="257" t="s">
        <v>1670</v>
      </c>
      <c r="G1988" s="257"/>
      <c r="H1988" s="74" t="s">
        <v>1582</v>
      </c>
      <c r="I1988" s="73" t="s">
        <v>1988</v>
      </c>
      <c r="J1988" s="73" t="s">
        <v>2388</v>
      </c>
      <c r="K1988" s="75">
        <v>0.14000000000000001</v>
      </c>
    </row>
    <row r="1989" spans="1:11" ht="33.75">
      <c r="A1989" s="72" t="s">
        <v>1985</v>
      </c>
      <c r="B1989" s="72"/>
      <c r="C1989" s="73" t="s">
        <v>2403</v>
      </c>
      <c r="D1989" s="72" t="s">
        <v>1674</v>
      </c>
      <c r="E1989" s="72" t="s">
        <v>2404</v>
      </c>
      <c r="F1989" s="257" t="s">
        <v>2329</v>
      </c>
      <c r="G1989" s="257"/>
      <c r="H1989" s="74" t="s">
        <v>1582</v>
      </c>
      <c r="I1989" s="73" t="s">
        <v>1988</v>
      </c>
      <c r="J1989" s="73" t="s">
        <v>2405</v>
      </c>
      <c r="K1989" s="75">
        <v>1.79</v>
      </c>
    </row>
    <row r="1990" spans="1:11" ht="33.75">
      <c r="A1990" s="72" t="s">
        <v>1985</v>
      </c>
      <c r="B1990" s="72"/>
      <c r="C1990" s="73" t="s">
        <v>2409</v>
      </c>
      <c r="D1990" s="72" t="s">
        <v>1674</v>
      </c>
      <c r="E1990" s="72" t="s">
        <v>2410</v>
      </c>
      <c r="F1990" s="257" t="s">
        <v>2329</v>
      </c>
      <c r="G1990" s="257"/>
      <c r="H1990" s="74" t="s">
        <v>1582</v>
      </c>
      <c r="I1990" s="73" t="s">
        <v>1988</v>
      </c>
      <c r="J1990" s="73" t="s">
        <v>2411</v>
      </c>
      <c r="K1990" s="75">
        <v>0.37</v>
      </c>
    </row>
    <row r="1991" spans="1:11" ht="33.75">
      <c r="A1991" s="72" t="s">
        <v>1985</v>
      </c>
      <c r="B1991" s="72"/>
      <c r="C1991" s="73" t="s">
        <v>1138</v>
      </c>
      <c r="D1991" s="72" t="s">
        <v>1674</v>
      </c>
      <c r="E1991" s="72" t="s">
        <v>1139</v>
      </c>
      <c r="F1991" s="257" t="s">
        <v>2012</v>
      </c>
      <c r="G1991" s="257"/>
      <c r="H1991" s="74" t="s">
        <v>1582</v>
      </c>
      <c r="I1991" s="73" t="s">
        <v>1988</v>
      </c>
      <c r="J1991" s="73" t="s">
        <v>1140</v>
      </c>
      <c r="K1991" s="75">
        <v>15.65</v>
      </c>
    </row>
    <row r="1992" spans="1:11" ht="33.75">
      <c r="A1992" s="72" t="s">
        <v>1985</v>
      </c>
      <c r="B1992" s="72"/>
      <c r="C1992" s="73" t="s">
        <v>2412</v>
      </c>
      <c r="D1992" s="72" t="s">
        <v>1674</v>
      </c>
      <c r="E1992" s="72" t="s">
        <v>2413</v>
      </c>
      <c r="F1992" s="257" t="s">
        <v>1987</v>
      </c>
      <c r="G1992" s="257"/>
      <c r="H1992" s="74" t="s">
        <v>1582</v>
      </c>
      <c r="I1992" s="73" t="s">
        <v>1988</v>
      </c>
      <c r="J1992" s="73" t="s">
        <v>2414</v>
      </c>
      <c r="K1992" s="75">
        <v>0.02</v>
      </c>
    </row>
    <row r="1993" spans="1:11" ht="33.75">
      <c r="A1993" s="72" t="s">
        <v>1985</v>
      </c>
      <c r="B1993" s="72"/>
      <c r="C1993" s="73" t="s">
        <v>2415</v>
      </c>
      <c r="D1993" s="72" t="s">
        <v>1674</v>
      </c>
      <c r="E1993" s="72" t="s">
        <v>2416</v>
      </c>
      <c r="F1993" s="257" t="s">
        <v>2417</v>
      </c>
      <c r="G1993" s="257"/>
      <c r="H1993" s="74" t="s">
        <v>1582</v>
      </c>
      <c r="I1993" s="73" t="s">
        <v>1988</v>
      </c>
      <c r="J1993" s="73" t="s">
        <v>2418</v>
      </c>
      <c r="K1993" s="75">
        <v>0.8</v>
      </c>
    </row>
    <row r="1994" spans="1:11">
      <c r="A1994" s="81"/>
      <c r="B1994" s="77"/>
      <c r="C1994" s="77"/>
      <c r="D1994" s="77"/>
      <c r="E1994" s="77"/>
      <c r="F1994" s="94" t="s">
        <v>1989</v>
      </c>
      <c r="G1994" s="94" t="s">
        <v>1388</v>
      </c>
      <c r="H1994" s="94" t="s">
        <v>1991</v>
      </c>
      <c r="I1994" s="94" t="s">
        <v>1990</v>
      </c>
      <c r="J1994" s="94" t="s">
        <v>1992</v>
      </c>
      <c r="K1994" s="94" t="s">
        <v>1388</v>
      </c>
    </row>
    <row r="1995" spans="1:11" ht="15.75" thickBot="1">
      <c r="A1995" s="81"/>
      <c r="B1995" s="77"/>
      <c r="C1995" s="77"/>
      <c r="D1995" s="77"/>
      <c r="E1995" s="77"/>
      <c r="F1995" s="73" t="s">
        <v>1993</v>
      </c>
      <c r="G1995" s="73" t="s">
        <v>1389</v>
      </c>
      <c r="H1995" s="265" t="s">
        <v>1995</v>
      </c>
      <c r="I1995" s="265"/>
      <c r="J1995" s="265" t="s">
        <v>1390</v>
      </c>
      <c r="K1995" s="265"/>
    </row>
    <row r="1996" spans="1:11" ht="15.75" thickTop="1">
      <c r="A1996" s="83"/>
      <c r="B1996" s="68"/>
      <c r="C1996" s="68"/>
      <c r="D1996" s="68"/>
      <c r="E1996" s="68"/>
      <c r="F1996" s="76"/>
      <c r="G1996" s="76"/>
      <c r="H1996" s="76"/>
      <c r="I1996" s="76"/>
      <c r="J1996" s="76"/>
      <c r="K1996" s="90"/>
    </row>
    <row r="1997" spans="1:11">
      <c r="A1997" s="69"/>
      <c r="B1997" s="69" t="s">
        <v>1845</v>
      </c>
      <c r="C1997" s="70" t="s">
        <v>1713</v>
      </c>
      <c r="D1997" s="69" t="s">
        <v>1623</v>
      </c>
      <c r="E1997" s="69" t="s">
        <v>1681</v>
      </c>
      <c r="F1997" s="264" t="s">
        <v>1745</v>
      </c>
      <c r="G1997" s="264"/>
      <c r="H1997" s="71" t="s">
        <v>1649</v>
      </c>
      <c r="I1997" s="70" t="s">
        <v>1815</v>
      </c>
      <c r="J1997" s="70" t="s">
        <v>1958</v>
      </c>
      <c r="K1997" s="70" t="s">
        <v>1748</v>
      </c>
    </row>
    <row r="1998" spans="1:11" ht="22.5">
      <c r="A1998" s="72" t="s">
        <v>1981</v>
      </c>
      <c r="B1998" s="72"/>
      <c r="C1998" s="73" t="s">
        <v>765</v>
      </c>
      <c r="D1998" s="72" t="s">
        <v>1674</v>
      </c>
      <c r="E1998" s="72" t="s">
        <v>766</v>
      </c>
      <c r="F1998" s="257" t="s">
        <v>1670</v>
      </c>
      <c r="G1998" s="257"/>
      <c r="H1998" s="74" t="s">
        <v>1582</v>
      </c>
      <c r="I1998" s="73">
        <v>1</v>
      </c>
      <c r="J1998" s="73" t="s">
        <v>768</v>
      </c>
      <c r="K1998" s="73" t="s">
        <v>768</v>
      </c>
    </row>
    <row r="1999" spans="1:11" ht="22.5">
      <c r="A1999" s="72" t="s">
        <v>2002</v>
      </c>
      <c r="B1999" s="72"/>
      <c r="C1999" s="73" t="s">
        <v>1141</v>
      </c>
      <c r="D1999" s="72" t="s">
        <v>1674</v>
      </c>
      <c r="E1999" s="72" t="s">
        <v>1142</v>
      </c>
      <c r="F1999" s="257" t="s">
        <v>1670</v>
      </c>
      <c r="G1999" s="257"/>
      <c r="H1999" s="74" t="s">
        <v>1582</v>
      </c>
      <c r="I1999" s="73" t="s">
        <v>1988</v>
      </c>
      <c r="J1999" s="73" t="s">
        <v>2747</v>
      </c>
      <c r="K1999" s="75">
        <v>7.0000000000000007E-2</v>
      </c>
    </row>
    <row r="2000" spans="1:11" ht="33.75">
      <c r="A2000" s="72" t="s">
        <v>1985</v>
      </c>
      <c r="B2000" s="72"/>
      <c r="C2000" s="73" t="s">
        <v>2403</v>
      </c>
      <c r="D2000" s="72" t="s">
        <v>1674</v>
      </c>
      <c r="E2000" s="72" t="s">
        <v>2404</v>
      </c>
      <c r="F2000" s="257" t="s">
        <v>2329</v>
      </c>
      <c r="G2000" s="257"/>
      <c r="H2000" s="74" t="s">
        <v>1582</v>
      </c>
      <c r="I2000" s="73" t="s">
        <v>1988</v>
      </c>
      <c r="J2000" s="73" t="s">
        <v>2405</v>
      </c>
      <c r="K2000" s="75">
        <v>1.79</v>
      </c>
    </row>
    <row r="2001" spans="1:11" ht="33.75">
      <c r="A2001" s="72" t="s">
        <v>1985</v>
      </c>
      <c r="B2001" s="72"/>
      <c r="C2001" s="73" t="s">
        <v>2409</v>
      </c>
      <c r="D2001" s="72" t="s">
        <v>1674</v>
      </c>
      <c r="E2001" s="72" t="s">
        <v>2410</v>
      </c>
      <c r="F2001" s="257" t="s">
        <v>2329</v>
      </c>
      <c r="G2001" s="257"/>
      <c r="H2001" s="74" t="s">
        <v>1582</v>
      </c>
      <c r="I2001" s="73" t="s">
        <v>1988</v>
      </c>
      <c r="J2001" s="73" t="s">
        <v>2411</v>
      </c>
      <c r="K2001" s="75">
        <v>0.37</v>
      </c>
    </row>
    <row r="2002" spans="1:11" ht="33.75">
      <c r="A2002" s="72" t="s">
        <v>1985</v>
      </c>
      <c r="B2002" s="72"/>
      <c r="C2002" s="73" t="s">
        <v>1143</v>
      </c>
      <c r="D2002" s="72" t="s">
        <v>1674</v>
      </c>
      <c r="E2002" s="72" t="s">
        <v>1144</v>
      </c>
      <c r="F2002" s="257" t="s">
        <v>2012</v>
      </c>
      <c r="G2002" s="257"/>
      <c r="H2002" s="74" t="s">
        <v>1582</v>
      </c>
      <c r="I2002" s="73" t="s">
        <v>1988</v>
      </c>
      <c r="J2002" s="73" t="s">
        <v>1145</v>
      </c>
      <c r="K2002" s="75">
        <v>17.32</v>
      </c>
    </row>
    <row r="2003" spans="1:11" ht="33.75">
      <c r="A2003" s="72" t="s">
        <v>1985</v>
      </c>
      <c r="B2003" s="72"/>
      <c r="C2003" s="73" t="s">
        <v>2412</v>
      </c>
      <c r="D2003" s="72" t="s">
        <v>1674</v>
      </c>
      <c r="E2003" s="72" t="s">
        <v>2413</v>
      </c>
      <c r="F2003" s="257" t="s">
        <v>1987</v>
      </c>
      <c r="G2003" s="257"/>
      <c r="H2003" s="74" t="s">
        <v>1582</v>
      </c>
      <c r="I2003" s="73" t="s">
        <v>1988</v>
      </c>
      <c r="J2003" s="73" t="s">
        <v>2414</v>
      </c>
      <c r="K2003" s="75">
        <v>0.02</v>
      </c>
    </row>
    <row r="2004" spans="1:11" ht="33.75">
      <c r="A2004" s="72" t="s">
        <v>1985</v>
      </c>
      <c r="B2004" s="72"/>
      <c r="C2004" s="73" t="s">
        <v>2415</v>
      </c>
      <c r="D2004" s="72" t="s">
        <v>1674</v>
      </c>
      <c r="E2004" s="72" t="s">
        <v>2416</v>
      </c>
      <c r="F2004" s="257" t="s">
        <v>2417</v>
      </c>
      <c r="G2004" s="257"/>
      <c r="H2004" s="74" t="s">
        <v>1582</v>
      </c>
      <c r="I2004" s="73" t="s">
        <v>1988</v>
      </c>
      <c r="J2004" s="73" t="s">
        <v>2418</v>
      </c>
      <c r="K2004" s="75">
        <v>0.8</v>
      </c>
    </row>
    <row r="2005" spans="1:11">
      <c r="A2005" s="81"/>
      <c r="B2005" s="77"/>
      <c r="C2005" s="77"/>
      <c r="D2005" s="77"/>
      <c r="E2005" s="77"/>
      <c r="F2005" s="94" t="s">
        <v>1989</v>
      </c>
      <c r="G2005" s="94" t="s">
        <v>1391</v>
      </c>
      <c r="H2005" s="94" t="s">
        <v>1991</v>
      </c>
      <c r="I2005" s="94" t="s">
        <v>1990</v>
      </c>
      <c r="J2005" s="94" t="s">
        <v>1992</v>
      </c>
      <c r="K2005" s="94" t="s">
        <v>1391</v>
      </c>
    </row>
    <row r="2006" spans="1:11" ht="15.75" thickBot="1">
      <c r="A2006" s="81"/>
      <c r="B2006" s="77"/>
      <c r="C2006" s="77"/>
      <c r="D2006" s="77"/>
      <c r="E2006" s="77"/>
      <c r="F2006" s="73" t="s">
        <v>1993</v>
      </c>
      <c r="G2006" s="73" t="s">
        <v>1392</v>
      </c>
      <c r="H2006" s="265" t="s">
        <v>1995</v>
      </c>
      <c r="I2006" s="265"/>
      <c r="J2006" s="265" t="s">
        <v>1393</v>
      </c>
      <c r="K2006" s="265"/>
    </row>
    <row r="2007" spans="1:11" ht="15.75" thickTop="1">
      <c r="A2007" s="83"/>
      <c r="B2007" s="68"/>
      <c r="C2007" s="68"/>
      <c r="D2007" s="68"/>
      <c r="E2007" s="68"/>
      <c r="F2007" s="76"/>
      <c r="G2007" s="76"/>
      <c r="H2007" s="76"/>
      <c r="I2007" s="76"/>
      <c r="J2007" s="76"/>
      <c r="K2007" s="90"/>
    </row>
    <row r="2008" spans="1:11">
      <c r="A2008" s="69"/>
      <c r="B2008" s="69" t="s">
        <v>1845</v>
      </c>
      <c r="C2008" s="70" t="s">
        <v>1713</v>
      </c>
      <c r="D2008" s="69" t="s">
        <v>1623</v>
      </c>
      <c r="E2008" s="69" t="s">
        <v>1681</v>
      </c>
      <c r="F2008" s="264" t="s">
        <v>1745</v>
      </c>
      <c r="G2008" s="264"/>
      <c r="H2008" s="71" t="s">
        <v>1649</v>
      </c>
      <c r="I2008" s="70" t="s">
        <v>1815</v>
      </c>
      <c r="J2008" s="70" t="s">
        <v>1958</v>
      </c>
      <c r="K2008" s="70" t="s">
        <v>1748</v>
      </c>
    </row>
    <row r="2009" spans="1:11" ht="22.5">
      <c r="A2009" s="72" t="s">
        <v>1981</v>
      </c>
      <c r="B2009" s="72"/>
      <c r="C2009" s="73" t="s">
        <v>902</v>
      </c>
      <c r="D2009" s="72" t="s">
        <v>1674</v>
      </c>
      <c r="E2009" s="72" t="s">
        <v>903</v>
      </c>
      <c r="F2009" s="257" t="s">
        <v>1670</v>
      </c>
      <c r="G2009" s="257"/>
      <c r="H2009" s="74" t="s">
        <v>1582</v>
      </c>
      <c r="I2009" s="73">
        <v>1</v>
      </c>
      <c r="J2009" s="73" t="s">
        <v>904</v>
      </c>
      <c r="K2009" s="73" t="s">
        <v>904</v>
      </c>
    </row>
    <row r="2010" spans="1:11" ht="22.5">
      <c r="A2010" s="72" t="s">
        <v>2002</v>
      </c>
      <c r="B2010" s="72"/>
      <c r="C2010" s="73" t="s">
        <v>2397</v>
      </c>
      <c r="D2010" s="72" t="s">
        <v>1674</v>
      </c>
      <c r="E2010" s="72" t="s">
        <v>2398</v>
      </c>
      <c r="F2010" s="257" t="s">
        <v>1670</v>
      </c>
      <c r="G2010" s="257"/>
      <c r="H2010" s="74" t="s">
        <v>1582</v>
      </c>
      <c r="I2010" s="73" t="s">
        <v>1988</v>
      </c>
      <c r="J2010" s="73" t="s">
        <v>2399</v>
      </c>
      <c r="K2010" s="75">
        <v>0.75</v>
      </c>
    </row>
    <row r="2011" spans="1:11" ht="22.5">
      <c r="A2011" s="72" t="s">
        <v>2002</v>
      </c>
      <c r="B2011" s="72"/>
      <c r="C2011" s="73" t="s">
        <v>1146</v>
      </c>
      <c r="D2011" s="72" t="s">
        <v>1674</v>
      </c>
      <c r="E2011" s="72" t="s">
        <v>1147</v>
      </c>
      <c r="F2011" s="257" t="s">
        <v>1670</v>
      </c>
      <c r="G2011" s="257"/>
      <c r="H2011" s="74" t="s">
        <v>1582</v>
      </c>
      <c r="I2011" s="73" t="s">
        <v>1988</v>
      </c>
      <c r="J2011" s="73" t="s">
        <v>1106</v>
      </c>
      <c r="K2011" s="75">
        <v>0.09</v>
      </c>
    </row>
    <row r="2012" spans="1:11" ht="33.75">
      <c r="A2012" s="72" t="s">
        <v>1985</v>
      </c>
      <c r="B2012" s="72"/>
      <c r="C2012" s="73" t="s">
        <v>2403</v>
      </c>
      <c r="D2012" s="72" t="s">
        <v>1674</v>
      </c>
      <c r="E2012" s="72" t="s">
        <v>2404</v>
      </c>
      <c r="F2012" s="257" t="s">
        <v>2329</v>
      </c>
      <c r="G2012" s="257"/>
      <c r="H2012" s="74" t="s">
        <v>1582</v>
      </c>
      <c r="I2012" s="73" t="s">
        <v>1988</v>
      </c>
      <c r="J2012" s="73" t="s">
        <v>2405</v>
      </c>
      <c r="K2012" s="75">
        <v>1.79</v>
      </c>
    </row>
    <row r="2013" spans="1:11" ht="33.75">
      <c r="A2013" s="72" t="s">
        <v>1985</v>
      </c>
      <c r="B2013" s="72"/>
      <c r="C2013" s="73" t="s">
        <v>2409</v>
      </c>
      <c r="D2013" s="72" t="s">
        <v>1674</v>
      </c>
      <c r="E2013" s="72" t="s">
        <v>2410</v>
      </c>
      <c r="F2013" s="257" t="s">
        <v>2329</v>
      </c>
      <c r="G2013" s="257"/>
      <c r="H2013" s="74" t="s">
        <v>1582</v>
      </c>
      <c r="I2013" s="73" t="s">
        <v>1988</v>
      </c>
      <c r="J2013" s="73" t="s">
        <v>2411</v>
      </c>
      <c r="K2013" s="75">
        <v>0.37</v>
      </c>
    </row>
    <row r="2014" spans="1:11" ht="33.75">
      <c r="A2014" s="72" t="s">
        <v>1985</v>
      </c>
      <c r="B2014" s="72"/>
      <c r="C2014" s="73" t="s">
        <v>1148</v>
      </c>
      <c r="D2014" s="72" t="s">
        <v>1674</v>
      </c>
      <c r="E2014" s="72" t="s">
        <v>1149</v>
      </c>
      <c r="F2014" s="257" t="s">
        <v>2012</v>
      </c>
      <c r="G2014" s="257"/>
      <c r="H2014" s="74" t="s">
        <v>1582</v>
      </c>
      <c r="I2014" s="73" t="s">
        <v>1988</v>
      </c>
      <c r="J2014" s="73" t="s">
        <v>2127</v>
      </c>
      <c r="K2014" s="75">
        <v>14.06</v>
      </c>
    </row>
    <row r="2015" spans="1:11" ht="33.75">
      <c r="A2015" s="72" t="s">
        <v>1985</v>
      </c>
      <c r="B2015" s="72"/>
      <c r="C2015" s="73" t="s">
        <v>2412</v>
      </c>
      <c r="D2015" s="72" t="s">
        <v>1674</v>
      </c>
      <c r="E2015" s="72" t="s">
        <v>2413</v>
      </c>
      <c r="F2015" s="257" t="s">
        <v>1987</v>
      </c>
      <c r="G2015" s="257"/>
      <c r="H2015" s="74" t="s">
        <v>1582</v>
      </c>
      <c r="I2015" s="73" t="s">
        <v>1988</v>
      </c>
      <c r="J2015" s="73" t="s">
        <v>2414</v>
      </c>
      <c r="K2015" s="75">
        <v>0.02</v>
      </c>
    </row>
    <row r="2016" spans="1:11" ht="33.75">
      <c r="A2016" s="72" t="s">
        <v>1985</v>
      </c>
      <c r="B2016" s="72"/>
      <c r="C2016" s="73" t="s">
        <v>2415</v>
      </c>
      <c r="D2016" s="72" t="s">
        <v>1674</v>
      </c>
      <c r="E2016" s="72" t="s">
        <v>2416</v>
      </c>
      <c r="F2016" s="257" t="s">
        <v>2417</v>
      </c>
      <c r="G2016" s="257"/>
      <c r="H2016" s="74" t="s">
        <v>1582</v>
      </c>
      <c r="I2016" s="73" t="s">
        <v>1988</v>
      </c>
      <c r="J2016" s="73" t="s">
        <v>2418</v>
      </c>
      <c r="K2016" s="75">
        <v>0.8</v>
      </c>
    </row>
    <row r="2017" spans="1:11">
      <c r="A2017" s="81"/>
      <c r="B2017" s="77"/>
      <c r="C2017" s="77"/>
      <c r="D2017" s="77"/>
      <c r="E2017" s="77"/>
      <c r="F2017" s="94" t="s">
        <v>1989</v>
      </c>
      <c r="G2017" s="94" t="s">
        <v>1394</v>
      </c>
      <c r="H2017" s="94" t="s">
        <v>1991</v>
      </c>
      <c r="I2017" s="94" t="s">
        <v>1990</v>
      </c>
      <c r="J2017" s="94" t="s">
        <v>1992</v>
      </c>
      <c r="K2017" s="94" t="s">
        <v>1394</v>
      </c>
    </row>
    <row r="2018" spans="1:11" ht="15.75" thickBot="1">
      <c r="A2018" s="81"/>
      <c r="B2018" s="77"/>
      <c r="C2018" s="77"/>
      <c r="D2018" s="77"/>
      <c r="E2018" s="77"/>
      <c r="F2018" s="73" t="s">
        <v>1993</v>
      </c>
      <c r="G2018" s="73" t="s">
        <v>918</v>
      </c>
      <c r="H2018" s="265" t="s">
        <v>1995</v>
      </c>
      <c r="I2018" s="265"/>
      <c r="J2018" s="265" t="s">
        <v>1395</v>
      </c>
      <c r="K2018" s="265"/>
    </row>
    <row r="2019" spans="1:11" ht="15.75" thickTop="1">
      <c r="A2019" s="83"/>
      <c r="B2019" s="68"/>
      <c r="C2019" s="68"/>
      <c r="D2019" s="68"/>
      <c r="E2019" s="68"/>
      <c r="F2019" s="76"/>
      <c r="G2019" s="76"/>
      <c r="H2019" s="76"/>
      <c r="I2019" s="76"/>
      <c r="J2019" s="76"/>
      <c r="K2019" s="90"/>
    </row>
    <row r="2020" spans="1:11">
      <c r="A2020" s="69"/>
      <c r="B2020" s="69" t="s">
        <v>1845</v>
      </c>
      <c r="C2020" s="70" t="s">
        <v>1713</v>
      </c>
      <c r="D2020" s="69" t="s">
        <v>1623</v>
      </c>
      <c r="E2020" s="69" t="s">
        <v>1681</v>
      </c>
      <c r="F2020" s="264" t="s">
        <v>1745</v>
      </c>
      <c r="G2020" s="264"/>
      <c r="H2020" s="71" t="s">
        <v>1649</v>
      </c>
      <c r="I2020" s="70" t="s">
        <v>1815</v>
      </c>
      <c r="J2020" s="70" t="s">
        <v>1958</v>
      </c>
      <c r="K2020" s="70" t="s">
        <v>1748</v>
      </c>
    </row>
    <row r="2021" spans="1:11" ht="22.5">
      <c r="A2021" s="72" t="s">
        <v>1981</v>
      </c>
      <c r="B2021" s="72"/>
      <c r="C2021" s="73" t="s">
        <v>1359</v>
      </c>
      <c r="D2021" s="72" t="s">
        <v>1674</v>
      </c>
      <c r="E2021" s="72" t="s">
        <v>1360</v>
      </c>
      <c r="F2021" s="257" t="s">
        <v>1670</v>
      </c>
      <c r="G2021" s="257"/>
      <c r="H2021" s="74" t="s">
        <v>1582</v>
      </c>
      <c r="I2021" s="73">
        <v>1</v>
      </c>
      <c r="J2021" s="73" t="s">
        <v>1361</v>
      </c>
      <c r="K2021" s="73" t="s">
        <v>1361</v>
      </c>
    </row>
    <row r="2022" spans="1:11" ht="22.5">
      <c r="A2022" s="72" t="s">
        <v>2002</v>
      </c>
      <c r="B2022" s="72"/>
      <c r="C2022" s="73" t="s">
        <v>2397</v>
      </c>
      <c r="D2022" s="72" t="s">
        <v>1674</v>
      </c>
      <c r="E2022" s="72" t="s">
        <v>2398</v>
      </c>
      <c r="F2022" s="257" t="s">
        <v>1670</v>
      </c>
      <c r="G2022" s="257"/>
      <c r="H2022" s="74" t="s">
        <v>1582</v>
      </c>
      <c r="I2022" s="73" t="s">
        <v>1988</v>
      </c>
      <c r="J2022" s="73" t="s">
        <v>2399</v>
      </c>
      <c r="K2022" s="75">
        <v>0.75</v>
      </c>
    </row>
    <row r="2023" spans="1:11" ht="22.5">
      <c r="A2023" s="72" t="s">
        <v>2002</v>
      </c>
      <c r="B2023" s="72"/>
      <c r="C2023" s="73" t="s">
        <v>1151</v>
      </c>
      <c r="D2023" s="72" t="s">
        <v>1674</v>
      </c>
      <c r="E2023" s="72" t="s">
        <v>1152</v>
      </c>
      <c r="F2023" s="257" t="s">
        <v>1670</v>
      </c>
      <c r="G2023" s="257"/>
      <c r="H2023" s="74" t="s">
        <v>1582</v>
      </c>
      <c r="I2023" s="73" t="s">
        <v>1988</v>
      </c>
      <c r="J2023" s="73" t="s">
        <v>2262</v>
      </c>
      <c r="K2023" s="75">
        <v>0.12</v>
      </c>
    </row>
    <row r="2024" spans="1:11" ht="33.75">
      <c r="A2024" s="72" t="s">
        <v>1985</v>
      </c>
      <c r="B2024" s="72"/>
      <c r="C2024" s="73" t="s">
        <v>2403</v>
      </c>
      <c r="D2024" s="72" t="s">
        <v>1674</v>
      </c>
      <c r="E2024" s="72" t="s">
        <v>2404</v>
      </c>
      <c r="F2024" s="257" t="s">
        <v>2329</v>
      </c>
      <c r="G2024" s="257"/>
      <c r="H2024" s="74" t="s">
        <v>1582</v>
      </c>
      <c r="I2024" s="73" t="s">
        <v>1988</v>
      </c>
      <c r="J2024" s="73" t="s">
        <v>2405</v>
      </c>
      <c r="K2024" s="75">
        <v>1.79</v>
      </c>
    </row>
    <row r="2025" spans="1:11" ht="33.75">
      <c r="A2025" s="72" t="s">
        <v>1985</v>
      </c>
      <c r="B2025" s="72"/>
      <c r="C2025" s="73" t="s">
        <v>2409</v>
      </c>
      <c r="D2025" s="72" t="s">
        <v>1674</v>
      </c>
      <c r="E2025" s="72" t="s">
        <v>2410</v>
      </c>
      <c r="F2025" s="257" t="s">
        <v>2329</v>
      </c>
      <c r="G2025" s="257"/>
      <c r="H2025" s="74" t="s">
        <v>1582</v>
      </c>
      <c r="I2025" s="73" t="s">
        <v>1988</v>
      </c>
      <c r="J2025" s="73" t="s">
        <v>2411</v>
      </c>
      <c r="K2025" s="75">
        <v>0.37</v>
      </c>
    </row>
    <row r="2026" spans="1:11" ht="33.75">
      <c r="A2026" s="72" t="s">
        <v>1985</v>
      </c>
      <c r="B2026" s="72"/>
      <c r="C2026" s="73" t="s">
        <v>1153</v>
      </c>
      <c r="D2026" s="72" t="s">
        <v>1674</v>
      </c>
      <c r="E2026" s="72" t="s">
        <v>1154</v>
      </c>
      <c r="F2026" s="257" t="s">
        <v>2012</v>
      </c>
      <c r="G2026" s="257"/>
      <c r="H2026" s="74" t="s">
        <v>1582</v>
      </c>
      <c r="I2026" s="73" t="s">
        <v>1988</v>
      </c>
      <c r="J2026" s="73" t="s">
        <v>1155</v>
      </c>
      <c r="K2026" s="75">
        <v>18.43</v>
      </c>
    </row>
    <row r="2027" spans="1:11" ht="33.75">
      <c r="A2027" s="72" t="s">
        <v>1985</v>
      </c>
      <c r="B2027" s="72"/>
      <c r="C2027" s="73" t="s">
        <v>2412</v>
      </c>
      <c r="D2027" s="72" t="s">
        <v>1674</v>
      </c>
      <c r="E2027" s="72" t="s">
        <v>2413</v>
      </c>
      <c r="F2027" s="257" t="s">
        <v>1987</v>
      </c>
      <c r="G2027" s="257"/>
      <c r="H2027" s="74" t="s">
        <v>1582</v>
      </c>
      <c r="I2027" s="73" t="s">
        <v>1988</v>
      </c>
      <c r="J2027" s="73" t="s">
        <v>2414</v>
      </c>
      <c r="K2027" s="75">
        <v>0.02</v>
      </c>
    </row>
    <row r="2028" spans="1:11" ht="33.75">
      <c r="A2028" s="72" t="s">
        <v>1985</v>
      </c>
      <c r="B2028" s="72"/>
      <c r="C2028" s="73" t="s">
        <v>2415</v>
      </c>
      <c r="D2028" s="72" t="s">
        <v>1674</v>
      </c>
      <c r="E2028" s="72" t="s">
        <v>2416</v>
      </c>
      <c r="F2028" s="257" t="s">
        <v>2417</v>
      </c>
      <c r="G2028" s="257"/>
      <c r="H2028" s="74" t="s">
        <v>1582</v>
      </c>
      <c r="I2028" s="73" t="s">
        <v>1988</v>
      </c>
      <c r="J2028" s="73" t="s">
        <v>2418</v>
      </c>
      <c r="K2028" s="75">
        <v>0.8</v>
      </c>
    </row>
    <row r="2029" spans="1:11">
      <c r="A2029" s="81"/>
      <c r="B2029" s="77"/>
      <c r="C2029" s="77"/>
      <c r="D2029" s="77"/>
      <c r="E2029" s="77"/>
      <c r="F2029" s="94" t="s">
        <v>1989</v>
      </c>
      <c r="G2029" s="94" t="s">
        <v>1366</v>
      </c>
      <c r="H2029" s="94" t="s">
        <v>1991</v>
      </c>
      <c r="I2029" s="94" t="s">
        <v>1990</v>
      </c>
      <c r="J2029" s="94" t="s">
        <v>1992</v>
      </c>
      <c r="K2029" s="94" t="s">
        <v>1366</v>
      </c>
    </row>
    <row r="2030" spans="1:11" ht="15.75" thickBot="1">
      <c r="A2030" s="81"/>
      <c r="B2030" s="77"/>
      <c r="C2030" s="77"/>
      <c r="D2030" s="77"/>
      <c r="E2030" s="77"/>
      <c r="F2030" s="73" t="s">
        <v>1993</v>
      </c>
      <c r="G2030" s="73" t="s">
        <v>1287</v>
      </c>
      <c r="H2030" s="265" t="s">
        <v>1995</v>
      </c>
      <c r="I2030" s="265"/>
      <c r="J2030" s="265" t="s">
        <v>1396</v>
      </c>
      <c r="K2030" s="265"/>
    </row>
    <row r="2031" spans="1:11" ht="15.75" thickTop="1">
      <c r="A2031" s="83"/>
      <c r="B2031" s="68"/>
      <c r="C2031" s="68"/>
      <c r="D2031" s="68"/>
      <c r="E2031" s="68"/>
      <c r="F2031" s="76"/>
      <c r="G2031" s="76"/>
      <c r="H2031" s="76"/>
      <c r="I2031" s="76"/>
      <c r="J2031" s="76"/>
      <c r="K2031" s="90"/>
    </row>
    <row r="2032" spans="1:11">
      <c r="A2032" s="69"/>
      <c r="B2032" s="69" t="s">
        <v>1845</v>
      </c>
      <c r="C2032" s="70" t="s">
        <v>1713</v>
      </c>
      <c r="D2032" s="69" t="s">
        <v>1623</v>
      </c>
      <c r="E2032" s="69" t="s">
        <v>1681</v>
      </c>
      <c r="F2032" s="264" t="s">
        <v>1745</v>
      </c>
      <c r="G2032" s="264"/>
      <c r="H2032" s="71" t="s">
        <v>1649</v>
      </c>
      <c r="I2032" s="70" t="s">
        <v>1815</v>
      </c>
      <c r="J2032" s="70" t="s">
        <v>1958</v>
      </c>
      <c r="K2032" s="70" t="s">
        <v>1748</v>
      </c>
    </row>
    <row r="2033" spans="1:11" ht="33.75">
      <c r="A2033" s="72" t="s">
        <v>1981</v>
      </c>
      <c r="B2033" s="72"/>
      <c r="C2033" s="73" t="s">
        <v>2312</v>
      </c>
      <c r="D2033" s="72" t="s">
        <v>1577</v>
      </c>
      <c r="E2033" s="72" t="s">
        <v>2313</v>
      </c>
      <c r="F2033" s="257" t="s">
        <v>1679</v>
      </c>
      <c r="G2033" s="257"/>
      <c r="H2033" s="74" t="s">
        <v>1643</v>
      </c>
      <c r="I2033" s="73">
        <v>1</v>
      </c>
      <c r="J2033" s="73" t="s">
        <v>2314</v>
      </c>
      <c r="K2033" s="73" t="s">
        <v>2314</v>
      </c>
    </row>
    <row r="2034" spans="1:11" ht="22.5">
      <c r="A2034" s="72" t="s">
        <v>2002</v>
      </c>
      <c r="B2034" s="72"/>
      <c r="C2034" s="73" t="s">
        <v>1397</v>
      </c>
      <c r="D2034" s="72" t="s">
        <v>1674</v>
      </c>
      <c r="E2034" s="72" t="s">
        <v>1398</v>
      </c>
      <c r="F2034" s="257" t="s">
        <v>1912</v>
      </c>
      <c r="G2034" s="257"/>
      <c r="H2034" s="74" t="s">
        <v>1643</v>
      </c>
      <c r="I2034" s="73" t="s">
        <v>1988</v>
      </c>
      <c r="J2034" s="73" t="s">
        <v>1399</v>
      </c>
      <c r="K2034" s="75">
        <v>198.25</v>
      </c>
    </row>
    <row r="2035" spans="1:11" ht="33.75">
      <c r="A2035" s="72" t="s">
        <v>2002</v>
      </c>
      <c r="B2035" s="72"/>
      <c r="C2035" s="73" t="s">
        <v>1378</v>
      </c>
      <c r="D2035" s="72" t="s">
        <v>1577</v>
      </c>
      <c r="E2035" s="72" t="s">
        <v>1379</v>
      </c>
      <c r="F2035" s="257">
        <v>112</v>
      </c>
      <c r="G2035" s="257"/>
      <c r="H2035" s="74" t="s">
        <v>1643</v>
      </c>
      <c r="I2035" s="73" t="s">
        <v>1988</v>
      </c>
      <c r="J2035" s="73" t="s">
        <v>1380</v>
      </c>
      <c r="K2035" s="75">
        <v>422.51</v>
      </c>
    </row>
    <row r="2036" spans="1:11">
      <c r="A2036" s="81"/>
      <c r="B2036" s="77"/>
      <c r="C2036" s="77"/>
      <c r="D2036" s="77"/>
      <c r="E2036" s="77"/>
      <c r="F2036" s="94" t="s">
        <v>1989</v>
      </c>
      <c r="G2036" s="94" t="s">
        <v>1400</v>
      </c>
      <c r="H2036" s="94" t="s">
        <v>1991</v>
      </c>
      <c r="I2036" s="94" t="s">
        <v>1990</v>
      </c>
      <c r="J2036" s="94" t="s">
        <v>1992</v>
      </c>
      <c r="K2036" s="94" t="s">
        <v>1400</v>
      </c>
    </row>
    <row r="2037" spans="1:11" ht="15.75" thickBot="1">
      <c r="A2037" s="81"/>
      <c r="B2037" s="77"/>
      <c r="C2037" s="77"/>
      <c r="D2037" s="77"/>
      <c r="E2037" s="77"/>
      <c r="F2037" s="73" t="s">
        <v>1993</v>
      </c>
      <c r="G2037" s="73" t="s">
        <v>1401</v>
      </c>
      <c r="H2037" s="265" t="s">
        <v>1995</v>
      </c>
      <c r="I2037" s="265"/>
      <c r="J2037" s="265" t="s">
        <v>1402</v>
      </c>
      <c r="K2037" s="265"/>
    </row>
    <row r="2038" spans="1:11" ht="15.75" thickTop="1">
      <c r="A2038" s="83"/>
      <c r="B2038" s="68"/>
      <c r="C2038" s="68"/>
      <c r="D2038" s="68"/>
      <c r="E2038" s="68"/>
      <c r="F2038" s="76"/>
      <c r="G2038" s="76"/>
      <c r="H2038" s="76"/>
      <c r="I2038" s="76"/>
      <c r="J2038" s="76"/>
      <c r="K2038" s="90"/>
    </row>
    <row r="2039" spans="1:11">
      <c r="A2039" s="69"/>
      <c r="B2039" s="69" t="s">
        <v>1845</v>
      </c>
      <c r="C2039" s="70" t="s">
        <v>1713</v>
      </c>
      <c r="D2039" s="69" t="s">
        <v>1623</v>
      </c>
      <c r="E2039" s="69" t="s">
        <v>1681</v>
      </c>
      <c r="F2039" s="264" t="s">
        <v>1745</v>
      </c>
      <c r="G2039" s="264"/>
      <c r="H2039" s="71" t="s">
        <v>1649</v>
      </c>
      <c r="I2039" s="70" t="s">
        <v>1815</v>
      </c>
      <c r="J2039" s="70" t="s">
        <v>1958</v>
      </c>
      <c r="K2039" s="70" t="s">
        <v>1748</v>
      </c>
    </row>
    <row r="2040" spans="1:11" ht="22.5">
      <c r="A2040" s="72" t="s">
        <v>1981</v>
      </c>
      <c r="B2040" s="72"/>
      <c r="C2040" s="73" t="s">
        <v>481</v>
      </c>
      <c r="D2040" s="72" t="s">
        <v>1674</v>
      </c>
      <c r="E2040" s="72" t="s">
        <v>482</v>
      </c>
      <c r="F2040" s="257" t="s">
        <v>1935</v>
      </c>
      <c r="G2040" s="257"/>
      <c r="H2040" s="74" t="s">
        <v>1735</v>
      </c>
      <c r="I2040" s="73">
        <v>1</v>
      </c>
      <c r="J2040" s="73" t="s">
        <v>484</v>
      </c>
      <c r="K2040" s="73" t="s">
        <v>484</v>
      </c>
    </row>
    <row r="2041" spans="1:11" ht="22.5">
      <c r="A2041" s="72" t="s">
        <v>2002</v>
      </c>
      <c r="B2041" s="72"/>
      <c r="C2041" s="73" t="s">
        <v>2188</v>
      </c>
      <c r="D2041" s="72" t="s">
        <v>1674</v>
      </c>
      <c r="E2041" s="72" t="s">
        <v>2189</v>
      </c>
      <c r="F2041" s="257" t="s">
        <v>1670</v>
      </c>
      <c r="G2041" s="257"/>
      <c r="H2041" s="74" t="s">
        <v>1582</v>
      </c>
      <c r="I2041" s="73" t="s">
        <v>1403</v>
      </c>
      <c r="J2041" s="73" t="s">
        <v>2190</v>
      </c>
      <c r="K2041" s="75">
        <v>0.2</v>
      </c>
    </row>
    <row r="2042" spans="1:11" ht="22.5">
      <c r="A2042" s="72" t="s">
        <v>2002</v>
      </c>
      <c r="B2042" s="72"/>
      <c r="C2042" s="73" t="s">
        <v>2184</v>
      </c>
      <c r="D2042" s="72" t="s">
        <v>1674</v>
      </c>
      <c r="E2042" s="72" t="s">
        <v>2185</v>
      </c>
      <c r="F2042" s="257" t="s">
        <v>1670</v>
      </c>
      <c r="G2042" s="257"/>
      <c r="H2042" s="74" t="s">
        <v>1582</v>
      </c>
      <c r="I2042" s="73" t="s">
        <v>1404</v>
      </c>
      <c r="J2042" s="73" t="s">
        <v>2187</v>
      </c>
      <c r="K2042" s="75">
        <v>1.67</v>
      </c>
    </row>
    <row r="2043" spans="1:11" ht="33.75">
      <c r="A2043" s="72" t="s">
        <v>1985</v>
      </c>
      <c r="B2043" s="72"/>
      <c r="C2043" s="73" t="s">
        <v>1405</v>
      </c>
      <c r="D2043" s="72" t="s">
        <v>1674</v>
      </c>
      <c r="E2043" s="72" t="s">
        <v>1406</v>
      </c>
      <c r="F2043" s="257" t="s">
        <v>1910</v>
      </c>
      <c r="G2043" s="257"/>
      <c r="H2043" s="74" t="s">
        <v>2073</v>
      </c>
      <c r="I2043" s="73" t="s">
        <v>788</v>
      </c>
      <c r="J2043" s="73" t="s">
        <v>182</v>
      </c>
      <c r="K2043" s="75">
        <v>0.05</v>
      </c>
    </row>
    <row r="2044" spans="1:11" ht="33.75">
      <c r="A2044" s="72" t="s">
        <v>1985</v>
      </c>
      <c r="B2044" s="72"/>
      <c r="C2044" s="73" t="s">
        <v>1407</v>
      </c>
      <c r="D2044" s="72" t="s">
        <v>1674</v>
      </c>
      <c r="E2044" s="72" t="s">
        <v>1408</v>
      </c>
      <c r="F2044" s="257" t="s">
        <v>1910</v>
      </c>
      <c r="G2044" s="257"/>
      <c r="H2044" s="74" t="s">
        <v>1586</v>
      </c>
      <c r="I2044" s="73" t="s">
        <v>185</v>
      </c>
      <c r="J2044" s="73" t="s">
        <v>809</v>
      </c>
      <c r="K2044" s="75">
        <v>0.98</v>
      </c>
    </row>
    <row r="2045" spans="1:11">
      <c r="A2045" s="81"/>
      <c r="B2045" s="77"/>
      <c r="C2045" s="77"/>
      <c r="D2045" s="77"/>
      <c r="E2045" s="77"/>
      <c r="F2045" s="94" t="s">
        <v>1989</v>
      </c>
      <c r="G2045" s="94" t="s">
        <v>1409</v>
      </c>
      <c r="H2045" s="94" t="s">
        <v>1991</v>
      </c>
      <c r="I2045" s="94" t="s">
        <v>1990</v>
      </c>
      <c r="J2045" s="94" t="s">
        <v>1992</v>
      </c>
      <c r="K2045" s="94" t="s">
        <v>1409</v>
      </c>
    </row>
    <row r="2046" spans="1:11">
      <c r="A2046" s="81"/>
      <c r="B2046" s="77"/>
      <c r="C2046" s="77"/>
      <c r="D2046" s="77"/>
      <c r="E2046" s="77"/>
      <c r="F2046" s="73" t="s">
        <v>1993</v>
      </c>
      <c r="G2046" s="73" t="s">
        <v>203</v>
      </c>
      <c r="H2046" s="265" t="s">
        <v>1995</v>
      </c>
      <c r="I2046" s="265"/>
      <c r="J2046" s="265" t="s">
        <v>1410</v>
      </c>
      <c r="K2046" s="265"/>
    </row>
    <row r="2047" spans="1:11">
      <c r="A2047" s="72"/>
      <c r="B2047" s="72"/>
      <c r="C2047" s="72"/>
      <c r="D2047" s="72"/>
      <c r="E2047" s="72"/>
      <c r="F2047" s="72"/>
      <c r="G2047" s="72"/>
      <c r="H2047" s="72"/>
      <c r="I2047" s="72"/>
      <c r="J2047" s="72"/>
      <c r="K2047" s="72"/>
    </row>
    <row r="2048" spans="1:11">
      <c r="A2048" s="69"/>
      <c r="B2048" s="69" t="s">
        <v>1845</v>
      </c>
      <c r="C2048" s="70" t="s">
        <v>1713</v>
      </c>
      <c r="D2048" s="69" t="s">
        <v>1623</v>
      </c>
      <c r="E2048" s="69" t="s">
        <v>1681</v>
      </c>
      <c r="F2048" s="264" t="s">
        <v>1745</v>
      </c>
      <c r="G2048" s="264"/>
      <c r="H2048" s="71" t="s">
        <v>1649</v>
      </c>
      <c r="I2048" s="70" t="s">
        <v>1815</v>
      </c>
      <c r="J2048" s="70" t="s">
        <v>1958</v>
      </c>
      <c r="K2048" s="70" t="s">
        <v>1748</v>
      </c>
    </row>
    <row r="2049" spans="1:11" ht="22.5">
      <c r="A2049" s="72" t="s">
        <v>1981</v>
      </c>
      <c r="B2049" s="72"/>
      <c r="C2049" s="73" t="s">
        <v>2088</v>
      </c>
      <c r="D2049" s="72" t="s">
        <v>1674</v>
      </c>
      <c r="E2049" s="72" t="s">
        <v>2089</v>
      </c>
      <c r="F2049" s="257" t="s">
        <v>1670</v>
      </c>
      <c r="G2049" s="257"/>
      <c r="H2049" s="74" t="s">
        <v>1582</v>
      </c>
      <c r="I2049" s="73">
        <v>1</v>
      </c>
      <c r="J2049" s="73" t="s">
        <v>2091</v>
      </c>
      <c r="K2049" s="73" t="s">
        <v>2091</v>
      </c>
    </row>
    <row r="2050" spans="1:11" ht="22.5">
      <c r="A2050" s="72" t="s">
        <v>2002</v>
      </c>
      <c r="B2050" s="72"/>
      <c r="C2050" s="73" t="s">
        <v>2394</v>
      </c>
      <c r="D2050" s="72" t="s">
        <v>1674</v>
      </c>
      <c r="E2050" s="72" t="s">
        <v>2395</v>
      </c>
      <c r="F2050" s="257" t="s">
        <v>1670</v>
      </c>
      <c r="G2050" s="257"/>
      <c r="H2050" s="74" t="s">
        <v>1582</v>
      </c>
      <c r="I2050" s="73" t="s">
        <v>1988</v>
      </c>
      <c r="J2050" s="73" t="s">
        <v>2396</v>
      </c>
      <c r="K2050" s="75">
        <v>0.41</v>
      </c>
    </row>
    <row r="2051" spans="1:11" ht="22.5">
      <c r="A2051" s="72" t="s">
        <v>2002</v>
      </c>
      <c r="B2051" s="72"/>
      <c r="C2051" s="73" t="s">
        <v>2397</v>
      </c>
      <c r="D2051" s="72" t="s">
        <v>1674</v>
      </c>
      <c r="E2051" s="72" t="s">
        <v>2398</v>
      </c>
      <c r="F2051" s="257" t="s">
        <v>1670</v>
      </c>
      <c r="G2051" s="257"/>
      <c r="H2051" s="74" t="s">
        <v>1582</v>
      </c>
      <c r="I2051" s="73" t="s">
        <v>1988</v>
      </c>
      <c r="J2051" s="73" t="s">
        <v>2399</v>
      </c>
      <c r="K2051" s="75">
        <v>0.75</v>
      </c>
    </row>
    <row r="2052" spans="1:11" ht="22.5">
      <c r="A2052" s="72" t="s">
        <v>2002</v>
      </c>
      <c r="B2052" s="72"/>
      <c r="C2052" s="73" t="s">
        <v>1156</v>
      </c>
      <c r="D2052" s="72" t="s">
        <v>1674</v>
      </c>
      <c r="E2052" s="72" t="s">
        <v>1157</v>
      </c>
      <c r="F2052" s="257" t="s">
        <v>1670</v>
      </c>
      <c r="G2052" s="257"/>
      <c r="H2052" s="74" t="s">
        <v>1582</v>
      </c>
      <c r="I2052" s="73" t="s">
        <v>1988</v>
      </c>
      <c r="J2052" s="73" t="s">
        <v>2247</v>
      </c>
      <c r="K2052" s="75">
        <v>0.19</v>
      </c>
    </row>
    <row r="2053" spans="1:11" ht="33.75">
      <c r="A2053" s="72" t="s">
        <v>1985</v>
      </c>
      <c r="B2053" s="72"/>
      <c r="C2053" s="73" t="s">
        <v>2403</v>
      </c>
      <c r="D2053" s="72" t="s">
        <v>1674</v>
      </c>
      <c r="E2053" s="72" t="s">
        <v>2404</v>
      </c>
      <c r="F2053" s="257" t="s">
        <v>2329</v>
      </c>
      <c r="G2053" s="257"/>
      <c r="H2053" s="74" t="s">
        <v>1582</v>
      </c>
      <c r="I2053" s="73" t="s">
        <v>1988</v>
      </c>
      <c r="J2053" s="73" t="s">
        <v>2405</v>
      </c>
      <c r="K2053" s="75">
        <v>1.79</v>
      </c>
    </row>
    <row r="2054" spans="1:11" ht="33.75">
      <c r="A2054" s="72" t="s">
        <v>1985</v>
      </c>
      <c r="B2054" s="72"/>
      <c r="C2054" s="73" t="s">
        <v>2409</v>
      </c>
      <c r="D2054" s="72" t="s">
        <v>1674</v>
      </c>
      <c r="E2054" s="72" t="s">
        <v>2410</v>
      </c>
      <c r="F2054" s="257" t="s">
        <v>2329</v>
      </c>
      <c r="G2054" s="257"/>
      <c r="H2054" s="74" t="s">
        <v>1582</v>
      </c>
      <c r="I2054" s="73" t="s">
        <v>1988</v>
      </c>
      <c r="J2054" s="73" t="s">
        <v>2411</v>
      </c>
      <c r="K2054" s="75">
        <v>0.37</v>
      </c>
    </row>
    <row r="2055" spans="1:11" ht="33.75">
      <c r="A2055" s="72" t="s">
        <v>1985</v>
      </c>
      <c r="B2055" s="72"/>
      <c r="C2055" s="73" t="s">
        <v>1158</v>
      </c>
      <c r="D2055" s="72" t="s">
        <v>1674</v>
      </c>
      <c r="E2055" s="72" t="s">
        <v>1159</v>
      </c>
      <c r="F2055" s="257" t="s">
        <v>2012</v>
      </c>
      <c r="G2055" s="257"/>
      <c r="H2055" s="74" t="s">
        <v>1582</v>
      </c>
      <c r="I2055" s="73" t="s">
        <v>1988</v>
      </c>
      <c r="J2055" s="73" t="s">
        <v>2408</v>
      </c>
      <c r="K2055" s="75">
        <v>11.67</v>
      </c>
    </row>
    <row r="2056" spans="1:11" ht="33.75">
      <c r="A2056" s="72" t="s">
        <v>1985</v>
      </c>
      <c r="B2056" s="72"/>
      <c r="C2056" s="73" t="s">
        <v>2412</v>
      </c>
      <c r="D2056" s="72" t="s">
        <v>1674</v>
      </c>
      <c r="E2056" s="72" t="s">
        <v>2413</v>
      </c>
      <c r="F2056" s="257" t="s">
        <v>1987</v>
      </c>
      <c r="G2056" s="257"/>
      <c r="H2056" s="74" t="s">
        <v>1582</v>
      </c>
      <c r="I2056" s="73" t="s">
        <v>1988</v>
      </c>
      <c r="J2056" s="73" t="s">
        <v>2414</v>
      </c>
      <c r="K2056" s="75">
        <v>0.02</v>
      </c>
    </row>
    <row r="2057" spans="1:11" ht="33.75">
      <c r="A2057" s="72" t="s">
        <v>1985</v>
      </c>
      <c r="B2057" s="72"/>
      <c r="C2057" s="73" t="s">
        <v>2415</v>
      </c>
      <c r="D2057" s="72" t="s">
        <v>1674</v>
      </c>
      <c r="E2057" s="72" t="s">
        <v>2416</v>
      </c>
      <c r="F2057" s="257" t="s">
        <v>2417</v>
      </c>
      <c r="G2057" s="257"/>
      <c r="H2057" s="74" t="s">
        <v>1582</v>
      </c>
      <c r="I2057" s="73" t="s">
        <v>1988</v>
      </c>
      <c r="J2057" s="73" t="s">
        <v>2418</v>
      </c>
      <c r="K2057" s="75">
        <v>0.8</v>
      </c>
    </row>
    <row r="2058" spans="1:11">
      <c r="A2058" s="81"/>
      <c r="B2058" s="77"/>
      <c r="C2058" s="77"/>
      <c r="D2058" s="77"/>
      <c r="E2058" s="77"/>
      <c r="F2058" s="73" t="s">
        <v>1989</v>
      </c>
      <c r="G2058" s="73" t="s">
        <v>1411</v>
      </c>
      <c r="H2058" s="73" t="s">
        <v>1991</v>
      </c>
      <c r="I2058" s="73" t="s">
        <v>1990</v>
      </c>
      <c r="J2058" s="73" t="s">
        <v>1992</v>
      </c>
      <c r="K2058" s="73" t="s">
        <v>1411</v>
      </c>
    </row>
    <row r="2059" spans="1:11" ht="15.75" thickBot="1">
      <c r="A2059" s="81"/>
      <c r="B2059" s="77"/>
      <c r="C2059" s="77"/>
      <c r="D2059" s="77"/>
      <c r="E2059" s="77"/>
      <c r="F2059" s="73" t="s">
        <v>1993</v>
      </c>
      <c r="G2059" s="73" t="s">
        <v>1412</v>
      </c>
      <c r="H2059" s="265" t="s">
        <v>1995</v>
      </c>
      <c r="I2059" s="265"/>
      <c r="J2059" s="265" t="s">
        <v>1413</v>
      </c>
      <c r="K2059" s="265"/>
    </row>
    <row r="2060" spans="1:11" ht="15.75" thickTop="1">
      <c r="A2060" s="83"/>
      <c r="B2060" s="68"/>
      <c r="C2060" s="68"/>
      <c r="D2060" s="68"/>
      <c r="E2060" s="68"/>
      <c r="F2060" s="76"/>
      <c r="G2060" s="76"/>
      <c r="H2060" s="76"/>
      <c r="I2060" s="76"/>
      <c r="J2060" s="76"/>
      <c r="K2060" s="90"/>
    </row>
    <row r="2061" spans="1:11">
      <c r="A2061" s="69"/>
      <c r="B2061" s="69" t="s">
        <v>1845</v>
      </c>
      <c r="C2061" s="70" t="s">
        <v>1713</v>
      </c>
      <c r="D2061" s="69" t="s">
        <v>1623</v>
      </c>
      <c r="E2061" s="69" t="s">
        <v>1681</v>
      </c>
      <c r="F2061" s="264" t="s">
        <v>1745</v>
      </c>
      <c r="G2061" s="264"/>
      <c r="H2061" s="71" t="s">
        <v>1649</v>
      </c>
      <c r="I2061" s="70" t="s">
        <v>1815</v>
      </c>
      <c r="J2061" s="70" t="s">
        <v>1958</v>
      </c>
      <c r="K2061" s="70" t="s">
        <v>1748</v>
      </c>
    </row>
    <row r="2062" spans="1:11" ht="22.5">
      <c r="A2062" s="72" t="s">
        <v>1981</v>
      </c>
      <c r="B2062" s="72"/>
      <c r="C2062" s="73" t="s">
        <v>2430</v>
      </c>
      <c r="D2062" s="72" t="s">
        <v>1674</v>
      </c>
      <c r="E2062" s="72" t="s">
        <v>2431</v>
      </c>
      <c r="F2062" s="257" t="s">
        <v>1670</v>
      </c>
      <c r="G2062" s="257"/>
      <c r="H2062" s="74" t="s">
        <v>1582</v>
      </c>
      <c r="I2062" s="73">
        <v>1</v>
      </c>
      <c r="J2062" s="73" t="s">
        <v>2165</v>
      </c>
      <c r="K2062" s="73" t="s">
        <v>2165</v>
      </c>
    </row>
    <row r="2063" spans="1:11" ht="22.5">
      <c r="A2063" s="72" t="s">
        <v>2002</v>
      </c>
      <c r="B2063" s="72"/>
      <c r="C2063" s="73" t="s">
        <v>2394</v>
      </c>
      <c r="D2063" s="72" t="s">
        <v>1674</v>
      </c>
      <c r="E2063" s="72" t="s">
        <v>2395</v>
      </c>
      <c r="F2063" s="257" t="s">
        <v>1670</v>
      </c>
      <c r="G2063" s="257"/>
      <c r="H2063" s="74" t="s">
        <v>1582</v>
      </c>
      <c r="I2063" s="73" t="s">
        <v>1988</v>
      </c>
      <c r="J2063" s="73" t="s">
        <v>2396</v>
      </c>
      <c r="K2063" s="75">
        <v>0.41</v>
      </c>
    </row>
    <row r="2064" spans="1:11" ht="22.5">
      <c r="A2064" s="72" t="s">
        <v>2002</v>
      </c>
      <c r="B2064" s="72"/>
      <c r="C2064" s="73" t="s">
        <v>2397</v>
      </c>
      <c r="D2064" s="72" t="s">
        <v>1674</v>
      </c>
      <c r="E2064" s="72" t="s">
        <v>2398</v>
      </c>
      <c r="F2064" s="257" t="s">
        <v>1670</v>
      </c>
      <c r="G2064" s="257"/>
      <c r="H2064" s="74" t="s">
        <v>1582</v>
      </c>
      <c r="I2064" s="73" t="s">
        <v>1988</v>
      </c>
      <c r="J2064" s="73" t="s">
        <v>2399</v>
      </c>
      <c r="K2064" s="75">
        <v>0.75</v>
      </c>
    </row>
    <row r="2065" spans="1:11" ht="22.5">
      <c r="A2065" s="72" t="s">
        <v>2002</v>
      </c>
      <c r="B2065" s="72"/>
      <c r="C2065" s="73" t="s">
        <v>1160</v>
      </c>
      <c r="D2065" s="72" t="s">
        <v>1674</v>
      </c>
      <c r="E2065" s="72" t="s">
        <v>1161</v>
      </c>
      <c r="F2065" s="257" t="s">
        <v>1670</v>
      </c>
      <c r="G2065" s="257"/>
      <c r="H2065" s="74" t="s">
        <v>1582</v>
      </c>
      <c r="I2065" s="73" t="s">
        <v>1988</v>
      </c>
      <c r="J2065" s="73" t="s">
        <v>2402</v>
      </c>
      <c r="K2065" s="75">
        <v>0.13</v>
      </c>
    </row>
    <row r="2066" spans="1:11" ht="33.75">
      <c r="A2066" s="72" t="s">
        <v>1985</v>
      </c>
      <c r="B2066" s="72"/>
      <c r="C2066" s="73" t="s">
        <v>2403</v>
      </c>
      <c r="D2066" s="72" t="s">
        <v>1674</v>
      </c>
      <c r="E2066" s="72" t="s">
        <v>2404</v>
      </c>
      <c r="F2066" s="257" t="s">
        <v>2329</v>
      </c>
      <c r="G2066" s="257"/>
      <c r="H2066" s="74" t="s">
        <v>1582</v>
      </c>
      <c r="I2066" s="73" t="s">
        <v>1988</v>
      </c>
      <c r="J2066" s="73" t="s">
        <v>2405</v>
      </c>
      <c r="K2066" s="75">
        <v>1.79</v>
      </c>
    </row>
    <row r="2067" spans="1:11" ht="33.75">
      <c r="A2067" s="72" t="s">
        <v>1985</v>
      </c>
      <c r="B2067" s="72"/>
      <c r="C2067" s="73" t="s">
        <v>2409</v>
      </c>
      <c r="D2067" s="72" t="s">
        <v>1674</v>
      </c>
      <c r="E2067" s="72" t="s">
        <v>2410</v>
      </c>
      <c r="F2067" s="257" t="s">
        <v>2329</v>
      </c>
      <c r="G2067" s="257"/>
      <c r="H2067" s="74" t="s">
        <v>1582</v>
      </c>
      <c r="I2067" s="73" t="s">
        <v>1988</v>
      </c>
      <c r="J2067" s="73" t="s">
        <v>2411</v>
      </c>
      <c r="K2067" s="75">
        <v>0.37</v>
      </c>
    </row>
    <row r="2068" spans="1:11" ht="33.75">
      <c r="A2068" s="72" t="s">
        <v>1985</v>
      </c>
      <c r="B2068" s="72"/>
      <c r="C2068" s="73" t="s">
        <v>1162</v>
      </c>
      <c r="D2068" s="72" t="s">
        <v>1674</v>
      </c>
      <c r="E2068" s="72" t="s">
        <v>1163</v>
      </c>
      <c r="F2068" s="257" t="s">
        <v>2012</v>
      </c>
      <c r="G2068" s="257"/>
      <c r="H2068" s="74" t="s">
        <v>1582</v>
      </c>
      <c r="I2068" s="73" t="s">
        <v>1988</v>
      </c>
      <c r="J2068" s="73" t="s">
        <v>2408</v>
      </c>
      <c r="K2068" s="75">
        <v>11.67</v>
      </c>
    </row>
    <row r="2069" spans="1:11" ht="33.75">
      <c r="A2069" s="72" t="s">
        <v>1985</v>
      </c>
      <c r="B2069" s="72"/>
      <c r="C2069" s="73" t="s">
        <v>2412</v>
      </c>
      <c r="D2069" s="72" t="s">
        <v>1674</v>
      </c>
      <c r="E2069" s="72" t="s">
        <v>2413</v>
      </c>
      <c r="F2069" s="257" t="s">
        <v>1987</v>
      </c>
      <c r="G2069" s="257"/>
      <c r="H2069" s="74" t="s">
        <v>1582</v>
      </c>
      <c r="I2069" s="73" t="s">
        <v>1988</v>
      </c>
      <c r="J2069" s="73" t="s">
        <v>2414</v>
      </c>
      <c r="K2069" s="75">
        <v>0.02</v>
      </c>
    </row>
    <row r="2070" spans="1:11" ht="33.75">
      <c r="A2070" s="72" t="s">
        <v>1985</v>
      </c>
      <c r="B2070" s="72"/>
      <c r="C2070" s="73" t="s">
        <v>2415</v>
      </c>
      <c r="D2070" s="72" t="s">
        <v>1674</v>
      </c>
      <c r="E2070" s="72" t="s">
        <v>2416</v>
      </c>
      <c r="F2070" s="257" t="s">
        <v>2417</v>
      </c>
      <c r="G2070" s="257"/>
      <c r="H2070" s="74" t="s">
        <v>1582</v>
      </c>
      <c r="I2070" s="73" t="s">
        <v>1988</v>
      </c>
      <c r="J2070" s="73" t="s">
        <v>2418</v>
      </c>
      <c r="K2070" s="75">
        <v>0.8</v>
      </c>
    </row>
    <row r="2071" spans="1:11">
      <c r="A2071" s="81"/>
      <c r="B2071" s="77"/>
      <c r="C2071" s="77"/>
      <c r="D2071" s="77"/>
      <c r="E2071" s="77"/>
      <c r="F2071" s="94" t="s">
        <v>1989</v>
      </c>
      <c r="G2071" s="94" t="s">
        <v>2419</v>
      </c>
      <c r="H2071" s="94" t="s">
        <v>1991</v>
      </c>
      <c r="I2071" s="94" t="s">
        <v>1990</v>
      </c>
      <c r="J2071" s="94" t="s">
        <v>1992</v>
      </c>
      <c r="K2071" s="94" t="s">
        <v>2419</v>
      </c>
    </row>
    <row r="2072" spans="1:11" ht="15.75" thickBot="1">
      <c r="A2072" s="81"/>
      <c r="B2072" s="77"/>
      <c r="C2072" s="77"/>
      <c r="D2072" s="77"/>
      <c r="E2072" s="77"/>
      <c r="F2072" s="73" t="s">
        <v>1993</v>
      </c>
      <c r="G2072" s="73" t="s">
        <v>2172</v>
      </c>
      <c r="H2072" s="265" t="s">
        <v>1995</v>
      </c>
      <c r="I2072" s="265"/>
      <c r="J2072" s="265" t="s">
        <v>2173</v>
      </c>
      <c r="K2072" s="265"/>
    </row>
    <row r="2073" spans="1:11" ht="15.75" thickTop="1">
      <c r="A2073" s="83"/>
      <c r="B2073" s="68"/>
      <c r="C2073" s="68"/>
      <c r="D2073" s="68"/>
      <c r="E2073" s="68"/>
      <c r="F2073" s="76"/>
      <c r="G2073" s="76"/>
      <c r="H2073" s="76"/>
      <c r="I2073" s="76"/>
      <c r="J2073" s="76"/>
      <c r="K2073" s="90"/>
    </row>
    <row r="2074" spans="1:11">
      <c r="A2074" s="69"/>
      <c r="B2074" s="69" t="s">
        <v>1845</v>
      </c>
      <c r="C2074" s="70" t="s">
        <v>1713</v>
      </c>
      <c r="D2074" s="69" t="s">
        <v>1623</v>
      </c>
      <c r="E2074" s="69" t="s">
        <v>1681</v>
      </c>
      <c r="F2074" s="264" t="s">
        <v>1745</v>
      </c>
      <c r="G2074" s="264"/>
      <c r="H2074" s="71" t="s">
        <v>1649</v>
      </c>
      <c r="I2074" s="70" t="s">
        <v>1815</v>
      </c>
      <c r="J2074" s="70" t="s">
        <v>1958</v>
      </c>
      <c r="K2074" s="70" t="s">
        <v>1748</v>
      </c>
    </row>
    <row r="2075" spans="1:11" ht="22.5">
      <c r="A2075" s="72" t="s">
        <v>1981</v>
      </c>
      <c r="B2075" s="72"/>
      <c r="C2075" s="73" t="s">
        <v>1414</v>
      </c>
      <c r="D2075" s="72" t="s">
        <v>1674</v>
      </c>
      <c r="E2075" s="72" t="s">
        <v>1415</v>
      </c>
      <c r="F2075" s="257" t="s">
        <v>1912</v>
      </c>
      <c r="G2075" s="257"/>
      <c r="H2075" s="74" t="s">
        <v>1643</v>
      </c>
      <c r="I2075" s="73">
        <v>1</v>
      </c>
      <c r="J2075" s="73" t="s">
        <v>1416</v>
      </c>
      <c r="K2075" s="73" t="s">
        <v>1416</v>
      </c>
    </row>
    <row r="2076" spans="1:11" ht="22.5">
      <c r="A2076" s="72" t="s">
        <v>2002</v>
      </c>
      <c r="B2076" s="72"/>
      <c r="C2076" s="73" t="s">
        <v>2053</v>
      </c>
      <c r="D2076" s="72" t="s">
        <v>1674</v>
      </c>
      <c r="E2076" s="72" t="s">
        <v>1727</v>
      </c>
      <c r="F2076" s="257" t="s">
        <v>1670</v>
      </c>
      <c r="G2076" s="257"/>
      <c r="H2076" s="74" t="s">
        <v>1582</v>
      </c>
      <c r="I2076" s="73" t="s">
        <v>1988</v>
      </c>
      <c r="J2076" s="73" t="s">
        <v>2055</v>
      </c>
      <c r="K2076" s="75">
        <v>12.98</v>
      </c>
    </row>
    <row r="2077" spans="1:11" ht="22.5">
      <c r="A2077" s="72" t="s">
        <v>2002</v>
      </c>
      <c r="B2077" s="72"/>
      <c r="C2077" s="73" t="s">
        <v>2088</v>
      </c>
      <c r="D2077" s="72" t="s">
        <v>1674</v>
      </c>
      <c r="E2077" s="72" t="s">
        <v>2089</v>
      </c>
      <c r="F2077" s="257" t="s">
        <v>1670</v>
      </c>
      <c r="G2077" s="257"/>
      <c r="H2077" s="74" t="s">
        <v>1582</v>
      </c>
      <c r="I2077" s="73" t="s">
        <v>2480</v>
      </c>
      <c r="J2077" s="73" t="s">
        <v>2091</v>
      </c>
      <c r="K2077" s="75">
        <v>24</v>
      </c>
    </row>
    <row r="2078" spans="1:11" ht="22.5">
      <c r="A2078" s="72" t="s">
        <v>2002</v>
      </c>
      <c r="B2078" s="72"/>
      <c r="C2078" s="73" t="s">
        <v>899</v>
      </c>
      <c r="D2078" s="72" t="s">
        <v>1674</v>
      </c>
      <c r="E2078" s="72" t="s">
        <v>900</v>
      </c>
      <c r="F2078" s="257" t="s">
        <v>1670</v>
      </c>
      <c r="G2078" s="257"/>
      <c r="H2078" s="74" t="s">
        <v>1644</v>
      </c>
      <c r="I2078" s="73" t="s">
        <v>2528</v>
      </c>
      <c r="J2078" s="73" t="s">
        <v>901</v>
      </c>
      <c r="K2078" s="75">
        <v>1.33</v>
      </c>
    </row>
    <row r="2079" spans="1:11" ht="33.75">
      <c r="A2079" s="72" t="s">
        <v>1985</v>
      </c>
      <c r="B2079" s="72"/>
      <c r="C2079" s="73" t="s">
        <v>1417</v>
      </c>
      <c r="D2079" s="72" t="s">
        <v>1674</v>
      </c>
      <c r="E2079" s="72" t="s">
        <v>1418</v>
      </c>
      <c r="F2079" s="257" t="s">
        <v>1910</v>
      </c>
      <c r="G2079" s="257"/>
      <c r="H2079" s="74" t="s">
        <v>1643</v>
      </c>
      <c r="I2079" s="73" t="s">
        <v>1988</v>
      </c>
      <c r="J2079" s="73" t="s">
        <v>1419</v>
      </c>
      <c r="K2079" s="75">
        <v>663.86</v>
      </c>
    </row>
    <row r="2080" spans="1:11">
      <c r="A2080" s="81"/>
      <c r="B2080" s="77"/>
      <c r="C2080" s="77"/>
      <c r="D2080" s="77"/>
      <c r="E2080" s="77"/>
      <c r="F2080" s="94" t="s">
        <v>1989</v>
      </c>
      <c r="G2080" s="94" t="s">
        <v>1420</v>
      </c>
      <c r="H2080" s="94" t="s">
        <v>1991</v>
      </c>
      <c r="I2080" s="94" t="s">
        <v>1990</v>
      </c>
      <c r="J2080" s="94" t="s">
        <v>1992</v>
      </c>
      <c r="K2080" s="94" t="s">
        <v>1420</v>
      </c>
    </row>
    <row r="2081" spans="1:11" ht="15.75" thickBot="1">
      <c r="A2081" s="81"/>
      <c r="B2081" s="77"/>
      <c r="C2081" s="77"/>
      <c r="D2081" s="77"/>
      <c r="E2081" s="77"/>
      <c r="F2081" s="73" t="s">
        <v>1993</v>
      </c>
      <c r="G2081" s="73" t="s">
        <v>1421</v>
      </c>
      <c r="H2081" s="265" t="s">
        <v>1995</v>
      </c>
      <c r="I2081" s="265"/>
      <c r="J2081" s="265" t="s">
        <v>1422</v>
      </c>
      <c r="K2081" s="265"/>
    </row>
    <row r="2082" spans="1:11" ht="15.75" thickTop="1">
      <c r="A2082" s="83"/>
      <c r="B2082" s="68"/>
      <c r="C2082" s="68"/>
      <c r="D2082" s="68"/>
      <c r="E2082" s="68"/>
      <c r="F2082" s="76"/>
      <c r="G2082" s="76"/>
      <c r="H2082" s="76"/>
      <c r="I2082" s="76"/>
      <c r="J2082" s="76"/>
      <c r="K2082" s="90"/>
    </row>
    <row r="2083" spans="1:11">
      <c r="A2083" s="69"/>
      <c r="B2083" s="69" t="s">
        <v>1845</v>
      </c>
      <c r="C2083" s="70" t="s">
        <v>1713</v>
      </c>
      <c r="D2083" s="69" t="s">
        <v>1623</v>
      </c>
      <c r="E2083" s="69" t="s">
        <v>1681</v>
      </c>
      <c r="F2083" s="264" t="s">
        <v>1745</v>
      </c>
      <c r="G2083" s="264"/>
      <c r="H2083" s="71" t="s">
        <v>1649</v>
      </c>
      <c r="I2083" s="70" t="s">
        <v>1815</v>
      </c>
      <c r="J2083" s="70" t="s">
        <v>1958</v>
      </c>
      <c r="K2083" s="70" t="s">
        <v>1748</v>
      </c>
    </row>
    <row r="2084" spans="1:11" ht="33.75">
      <c r="A2084" s="72" t="s">
        <v>1981</v>
      </c>
      <c r="B2084" s="72"/>
      <c r="C2084" s="73" t="s">
        <v>2516</v>
      </c>
      <c r="D2084" s="72" t="s">
        <v>1674</v>
      </c>
      <c r="E2084" s="72" t="s">
        <v>2517</v>
      </c>
      <c r="F2084" s="257" t="s">
        <v>1912</v>
      </c>
      <c r="G2084" s="257"/>
      <c r="H2084" s="74" t="s">
        <v>1735</v>
      </c>
      <c r="I2084" s="73">
        <v>1</v>
      </c>
      <c r="J2084" s="73" t="s">
        <v>2518</v>
      </c>
      <c r="K2084" s="73" t="s">
        <v>2518</v>
      </c>
    </row>
    <row r="2085" spans="1:11" ht="22.5">
      <c r="A2085" s="72" t="s">
        <v>2002</v>
      </c>
      <c r="B2085" s="72"/>
      <c r="C2085" s="73" t="s">
        <v>2053</v>
      </c>
      <c r="D2085" s="72" t="s">
        <v>1674</v>
      </c>
      <c r="E2085" s="72" t="s">
        <v>1727</v>
      </c>
      <c r="F2085" s="257" t="s">
        <v>1670</v>
      </c>
      <c r="G2085" s="257"/>
      <c r="H2085" s="74" t="s">
        <v>1582</v>
      </c>
      <c r="I2085" s="73" t="s">
        <v>1423</v>
      </c>
      <c r="J2085" s="73" t="s">
        <v>2055</v>
      </c>
      <c r="K2085" s="75">
        <v>13.92</v>
      </c>
    </row>
    <row r="2086" spans="1:11" ht="22.5">
      <c r="A2086" s="72" t="s">
        <v>2002</v>
      </c>
      <c r="B2086" s="72"/>
      <c r="C2086" s="73" t="s">
        <v>2478</v>
      </c>
      <c r="D2086" s="72" t="s">
        <v>1674</v>
      </c>
      <c r="E2086" s="72" t="s">
        <v>2479</v>
      </c>
      <c r="F2086" s="257" t="s">
        <v>1670</v>
      </c>
      <c r="G2086" s="257"/>
      <c r="H2086" s="74" t="s">
        <v>1582</v>
      </c>
      <c r="I2086" s="73" t="s">
        <v>1424</v>
      </c>
      <c r="J2086" s="73" t="s">
        <v>2481</v>
      </c>
      <c r="K2086" s="75">
        <v>36.5</v>
      </c>
    </row>
    <row r="2087" spans="1:11" ht="33.75">
      <c r="A2087" s="72" t="s">
        <v>1985</v>
      </c>
      <c r="B2087" s="72"/>
      <c r="C2087" s="73" t="s">
        <v>1425</v>
      </c>
      <c r="D2087" s="72" t="s">
        <v>1674</v>
      </c>
      <c r="E2087" s="72" t="s">
        <v>1426</v>
      </c>
      <c r="F2087" s="257" t="s">
        <v>1910</v>
      </c>
      <c r="G2087" s="257"/>
      <c r="H2087" s="74" t="s">
        <v>1735</v>
      </c>
      <c r="I2087" s="73" t="s">
        <v>167</v>
      </c>
      <c r="J2087" s="73" t="s">
        <v>1427</v>
      </c>
      <c r="K2087" s="75">
        <v>115.77</v>
      </c>
    </row>
    <row r="2088" spans="1:11" ht="33.75">
      <c r="A2088" s="72" t="s">
        <v>1985</v>
      </c>
      <c r="B2088" s="72"/>
      <c r="C2088" s="73" t="s">
        <v>1428</v>
      </c>
      <c r="D2088" s="72" t="s">
        <v>1674</v>
      </c>
      <c r="E2088" s="72" t="s">
        <v>1429</v>
      </c>
      <c r="F2088" s="257" t="s">
        <v>1910</v>
      </c>
      <c r="G2088" s="257"/>
      <c r="H2088" s="74" t="s">
        <v>1735</v>
      </c>
      <c r="I2088" s="73" t="s">
        <v>1430</v>
      </c>
      <c r="J2088" s="73" t="s">
        <v>124</v>
      </c>
      <c r="K2088" s="75">
        <v>0.59</v>
      </c>
    </row>
    <row r="2089" spans="1:11" ht="33.75">
      <c r="A2089" s="72" t="s">
        <v>1985</v>
      </c>
      <c r="B2089" s="72"/>
      <c r="C2089" s="73" t="s">
        <v>1431</v>
      </c>
      <c r="D2089" s="72" t="s">
        <v>1674</v>
      </c>
      <c r="E2089" s="72" t="s">
        <v>1432</v>
      </c>
      <c r="F2089" s="257" t="s">
        <v>1910</v>
      </c>
      <c r="G2089" s="257"/>
      <c r="H2089" s="74" t="s">
        <v>1643</v>
      </c>
      <c r="I2089" s="73" t="s">
        <v>1433</v>
      </c>
      <c r="J2089" s="73" t="s">
        <v>1434</v>
      </c>
      <c r="K2089" s="75">
        <v>525.5</v>
      </c>
    </row>
    <row r="2090" spans="1:11">
      <c r="A2090" s="81"/>
      <c r="B2090" s="77"/>
      <c r="C2090" s="77"/>
      <c r="D2090" s="77"/>
      <c r="E2090" s="77"/>
      <c r="F2090" s="94" t="s">
        <v>1989</v>
      </c>
      <c r="G2090" s="94" t="s">
        <v>1435</v>
      </c>
      <c r="H2090" s="94" t="s">
        <v>1991</v>
      </c>
      <c r="I2090" s="94" t="s">
        <v>1990</v>
      </c>
      <c r="J2090" s="94" t="s">
        <v>1992</v>
      </c>
      <c r="K2090" s="94" t="s">
        <v>1435</v>
      </c>
    </row>
    <row r="2091" spans="1:11" ht="15.75" thickBot="1">
      <c r="A2091" s="81"/>
      <c r="B2091" s="77"/>
      <c r="C2091" s="77"/>
      <c r="D2091" s="77"/>
      <c r="E2091" s="77"/>
      <c r="F2091" s="73" t="s">
        <v>1993</v>
      </c>
      <c r="G2091" s="73" t="s">
        <v>1436</v>
      </c>
      <c r="H2091" s="265" t="s">
        <v>1995</v>
      </c>
      <c r="I2091" s="265"/>
      <c r="J2091" s="265" t="s">
        <v>1437</v>
      </c>
      <c r="K2091" s="265"/>
    </row>
    <row r="2092" spans="1:11" ht="15.75" thickTop="1">
      <c r="A2092" s="83"/>
      <c r="B2092" s="68"/>
      <c r="C2092" s="68"/>
      <c r="D2092" s="68"/>
      <c r="E2092" s="68"/>
      <c r="F2092" s="76"/>
      <c r="G2092" s="76"/>
      <c r="H2092" s="76"/>
      <c r="I2092" s="76"/>
      <c r="J2092" s="76"/>
      <c r="K2092" s="90"/>
    </row>
    <row r="2093" spans="1:11">
      <c r="A2093" s="69"/>
      <c r="B2093" s="69" t="s">
        <v>1845</v>
      </c>
      <c r="C2093" s="70" t="s">
        <v>1713</v>
      </c>
      <c r="D2093" s="69" t="s">
        <v>1623</v>
      </c>
      <c r="E2093" s="69" t="s">
        <v>1681</v>
      </c>
      <c r="F2093" s="264" t="s">
        <v>1745</v>
      </c>
      <c r="G2093" s="264"/>
      <c r="H2093" s="71" t="s">
        <v>1649</v>
      </c>
      <c r="I2093" s="70" t="s">
        <v>1815</v>
      </c>
      <c r="J2093" s="70" t="s">
        <v>1958</v>
      </c>
      <c r="K2093" s="70" t="s">
        <v>1748</v>
      </c>
    </row>
    <row r="2094" spans="1:11" ht="22.5">
      <c r="A2094" s="72" t="s">
        <v>1981</v>
      </c>
      <c r="B2094" s="72"/>
      <c r="C2094" s="73" t="s">
        <v>402</v>
      </c>
      <c r="D2094" s="72" t="s">
        <v>1674</v>
      </c>
      <c r="E2094" s="72" t="s">
        <v>403</v>
      </c>
      <c r="F2094" s="257" t="s">
        <v>1935</v>
      </c>
      <c r="G2094" s="257"/>
      <c r="H2094" s="74" t="s">
        <v>1586</v>
      </c>
      <c r="I2094" s="73">
        <v>1</v>
      </c>
      <c r="J2094" s="73" t="s">
        <v>404</v>
      </c>
      <c r="K2094" s="73" t="s">
        <v>404</v>
      </c>
    </row>
    <row r="2095" spans="1:11" ht="22.5">
      <c r="A2095" s="72" t="s">
        <v>2002</v>
      </c>
      <c r="B2095" s="72"/>
      <c r="C2095" s="73" t="s">
        <v>2188</v>
      </c>
      <c r="D2095" s="72" t="s">
        <v>1674</v>
      </c>
      <c r="E2095" s="72" t="s">
        <v>2189</v>
      </c>
      <c r="F2095" s="257" t="s">
        <v>1670</v>
      </c>
      <c r="G2095" s="257"/>
      <c r="H2095" s="74" t="s">
        <v>1582</v>
      </c>
      <c r="I2095" s="73" t="s">
        <v>2747</v>
      </c>
      <c r="J2095" s="73" t="s">
        <v>2190</v>
      </c>
      <c r="K2095" s="75">
        <v>0.9</v>
      </c>
    </row>
    <row r="2096" spans="1:11" ht="22.5">
      <c r="A2096" s="72" t="s">
        <v>2002</v>
      </c>
      <c r="B2096" s="72"/>
      <c r="C2096" s="73" t="s">
        <v>2184</v>
      </c>
      <c r="D2096" s="72" t="s">
        <v>1674</v>
      </c>
      <c r="E2096" s="72" t="s">
        <v>2185</v>
      </c>
      <c r="F2096" s="257" t="s">
        <v>1670</v>
      </c>
      <c r="G2096" s="257"/>
      <c r="H2096" s="74" t="s">
        <v>1582</v>
      </c>
      <c r="I2096" s="73" t="s">
        <v>1438</v>
      </c>
      <c r="J2096" s="73" t="s">
        <v>2187</v>
      </c>
      <c r="K2096" s="75">
        <v>7.43</v>
      </c>
    </row>
    <row r="2097" spans="1:11">
      <c r="A2097" s="81"/>
      <c r="B2097" s="77"/>
      <c r="C2097" s="77"/>
      <c r="D2097" s="77"/>
      <c r="E2097" s="77"/>
      <c r="F2097" s="73" t="s">
        <v>1989</v>
      </c>
      <c r="G2097" s="73" t="s">
        <v>1439</v>
      </c>
      <c r="H2097" s="73" t="s">
        <v>1991</v>
      </c>
      <c r="I2097" s="73" t="s">
        <v>1990</v>
      </c>
      <c r="J2097" s="73" t="s">
        <v>1992</v>
      </c>
      <c r="K2097" s="73" t="s">
        <v>1439</v>
      </c>
    </row>
    <row r="2098" spans="1:11" ht="15.75" thickBot="1">
      <c r="A2098" s="81"/>
      <c r="B2098" s="77"/>
      <c r="C2098" s="77"/>
      <c r="D2098" s="77"/>
      <c r="E2098" s="77"/>
      <c r="F2098" s="73" t="s">
        <v>1993</v>
      </c>
      <c r="G2098" s="73" t="s">
        <v>234</v>
      </c>
      <c r="H2098" s="265" t="s">
        <v>1995</v>
      </c>
      <c r="I2098" s="265"/>
      <c r="J2098" s="265" t="s">
        <v>1440</v>
      </c>
      <c r="K2098" s="265"/>
    </row>
    <row r="2099" spans="1:11" ht="15.75" thickTop="1">
      <c r="A2099" s="83"/>
      <c r="B2099" s="68"/>
      <c r="C2099" s="68"/>
      <c r="D2099" s="68"/>
      <c r="E2099" s="68"/>
      <c r="F2099" s="76"/>
      <c r="G2099" s="76"/>
      <c r="H2099" s="76"/>
      <c r="I2099" s="76"/>
      <c r="J2099" s="76"/>
      <c r="K2099" s="90"/>
    </row>
    <row r="2100" spans="1:11">
      <c r="A2100" s="69"/>
      <c r="B2100" s="69" t="s">
        <v>1845</v>
      </c>
      <c r="C2100" s="70" t="s">
        <v>1713</v>
      </c>
      <c r="D2100" s="69" t="s">
        <v>1623</v>
      </c>
      <c r="E2100" s="69" t="s">
        <v>1681</v>
      </c>
      <c r="F2100" s="264" t="s">
        <v>1745</v>
      </c>
      <c r="G2100" s="264"/>
      <c r="H2100" s="71" t="s">
        <v>1649</v>
      </c>
      <c r="I2100" s="70" t="s">
        <v>1815</v>
      </c>
      <c r="J2100" s="70" t="s">
        <v>1958</v>
      </c>
      <c r="K2100" s="70" t="s">
        <v>1748</v>
      </c>
    </row>
    <row r="2101" spans="1:11" ht="22.5">
      <c r="A2101" s="72" t="s">
        <v>1981</v>
      </c>
      <c r="B2101" s="72"/>
      <c r="C2101" s="73" t="s">
        <v>508</v>
      </c>
      <c r="D2101" s="72" t="s">
        <v>1674</v>
      </c>
      <c r="E2101" s="72" t="s">
        <v>509</v>
      </c>
      <c r="F2101" s="257" t="s">
        <v>1935</v>
      </c>
      <c r="G2101" s="257"/>
      <c r="H2101" s="74" t="s">
        <v>1586</v>
      </c>
      <c r="I2101" s="73">
        <v>1</v>
      </c>
      <c r="J2101" s="73" t="s">
        <v>2093</v>
      </c>
      <c r="K2101" s="73" t="s">
        <v>2093</v>
      </c>
    </row>
    <row r="2102" spans="1:11" ht="22.5">
      <c r="A2102" s="72" t="s">
        <v>2002</v>
      </c>
      <c r="B2102" s="72"/>
      <c r="C2102" s="73" t="s">
        <v>2188</v>
      </c>
      <c r="D2102" s="72" t="s">
        <v>1674</v>
      </c>
      <c r="E2102" s="72" t="s">
        <v>2189</v>
      </c>
      <c r="F2102" s="257" t="s">
        <v>1670</v>
      </c>
      <c r="G2102" s="257"/>
      <c r="H2102" s="74" t="s">
        <v>1582</v>
      </c>
      <c r="I2102" s="73" t="s">
        <v>1441</v>
      </c>
      <c r="J2102" s="73" t="s">
        <v>2190</v>
      </c>
      <c r="K2102" s="75">
        <v>0.98</v>
      </c>
    </row>
    <row r="2103" spans="1:11" ht="22.5">
      <c r="A2103" s="72" t="s">
        <v>2002</v>
      </c>
      <c r="B2103" s="72"/>
      <c r="C2103" s="73" t="s">
        <v>2184</v>
      </c>
      <c r="D2103" s="72" t="s">
        <v>1674</v>
      </c>
      <c r="E2103" s="72" t="s">
        <v>2185</v>
      </c>
      <c r="F2103" s="257" t="s">
        <v>1670</v>
      </c>
      <c r="G2103" s="257"/>
      <c r="H2103" s="74" t="s">
        <v>1582</v>
      </c>
      <c r="I2103" s="73" t="s">
        <v>1442</v>
      </c>
      <c r="J2103" s="73" t="s">
        <v>2187</v>
      </c>
      <c r="K2103" s="75">
        <v>8</v>
      </c>
    </row>
    <row r="2104" spans="1:11">
      <c r="A2104" s="81"/>
      <c r="B2104" s="77"/>
      <c r="C2104" s="77"/>
      <c r="D2104" s="77"/>
      <c r="E2104" s="77"/>
      <c r="F2104" s="94" t="s">
        <v>1989</v>
      </c>
      <c r="G2104" s="94" t="s">
        <v>1443</v>
      </c>
      <c r="H2104" s="94" t="s">
        <v>1991</v>
      </c>
      <c r="I2104" s="94" t="s">
        <v>1990</v>
      </c>
      <c r="J2104" s="94" t="s">
        <v>1992</v>
      </c>
      <c r="K2104" s="94" t="s">
        <v>1443</v>
      </c>
    </row>
    <row r="2105" spans="1:11" ht="15.75" thickBot="1">
      <c r="A2105" s="81"/>
      <c r="B2105" s="77"/>
      <c r="C2105" s="77"/>
      <c r="D2105" s="77"/>
      <c r="E2105" s="77"/>
      <c r="F2105" s="73" t="s">
        <v>1993</v>
      </c>
      <c r="G2105" s="73" t="s">
        <v>1273</v>
      </c>
      <c r="H2105" s="265" t="s">
        <v>1995</v>
      </c>
      <c r="I2105" s="265"/>
      <c r="J2105" s="265" t="s">
        <v>1444</v>
      </c>
      <c r="K2105" s="265"/>
    </row>
    <row r="2106" spans="1:11" ht="15.75" thickTop="1">
      <c r="A2106" s="83"/>
      <c r="B2106" s="68"/>
      <c r="C2106" s="68"/>
      <c r="D2106" s="68"/>
      <c r="E2106" s="68"/>
      <c r="F2106" s="76"/>
      <c r="G2106" s="76"/>
      <c r="H2106" s="76"/>
      <c r="I2106" s="76"/>
      <c r="J2106" s="76"/>
      <c r="K2106" s="90"/>
    </row>
    <row r="2107" spans="1:11">
      <c r="A2107" s="69"/>
      <c r="B2107" s="69" t="s">
        <v>1845</v>
      </c>
      <c r="C2107" s="70" t="s">
        <v>1713</v>
      </c>
      <c r="D2107" s="69" t="s">
        <v>1623</v>
      </c>
      <c r="E2107" s="69" t="s">
        <v>1681</v>
      </c>
      <c r="F2107" s="264" t="s">
        <v>1745</v>
      </c>
      <c r="G2107" s="264"/>
      <c r="H2107" s="71" t="s">
        <v>1649</v>
      </c>
      <c r="I2107" s="70" t="s">
        <v>1815</v>
      </c>
      <c r="J2107" s="70" t="s">
        <v>1958</v>
      </c>
      <c r="K2107" s="70" t="s">
        <v>1748</v>
      </c>
    </row>
    <row r="2108" spans="1:11" ht="22.5">
      <c r="A2108" s="72" t="s">
        <v>1981</v>
      </c>
      <c r="B2108" s="72"/>
      <c r="C2108" s="73" t="s">
        <v>1060</v>
      </c>
      <c r="D2108" s="72" t="s">
        <v>1674</v>
      </c>
      <c r="E2108" s="72" t="s">
        <v>1061</v>
      </c>
      <c r="F2108" s="257" t="s">
        <v>1935</v>
      </c>
      <c r="G2108" s="257"/>
      <c r="H2108" s="74" t="s">
        <v>1735</v>
      </c>
      <c r="I2108" s="73">
        <v>1</v>
      </c>
      <c r="J2108" s="73" t="s">
        <v>1062</v>
      </c>
      <c r="K2108" s="73" t="s">
        <v>1062</v>
      </c>
    </row>
    <row r="2109" spans="1:11" ht="22.5">
      <c r="A2109" s="72" t="s">
        <v>2002</v>
      </c>
      <c r="B2109" s="72"/>
      <c r="C2109" s="73" t="s">
        <v>2053</v>
      </c>
      <c r="D2109" s="72" t="s">
        <v>1674</v>
      </c>
      <c r="E2109" s="72" t="s">
        <v>1727</v>
      </c>
      <c r="F2109" s="257" t="s">
        <v>1670</v>
      </c>
      <c r="G2109" s="257"/>
      <c r="H2109" s="74" t="s">
        <v>1582</v>
      </c>
      <c r="I2109" s="73" t="s">
        <v>124</v>
      </c>
      <c r="J2109" s="73" t="s">
        <v>2055</v>
      </c>
      <c r="K2109" s="75">
        <v>0.38</v>
      </c>
    </row>
    <row r="2110" spans="1:11" ht="22.5">
      <c r="A2110" s="72" t="s">
        <v>2002</v>
      </c>
      <c r="B2110" s="72"/>
      <c r="C2110" s="73" t="s">
        <v>2184</v>
      </c>
      <c r="D2110" s="72" t="s">
        <v>1674</v>
      </c>
      <c r="E2110" s="72" t="s">
        <v>2185</v>
      </c>
      <c r="F2110" s="257" t="s">
        <v>1670</v>
      </c>
      <c r="G2110" s="257"/>
      <c r="H2110" s="74" t="s">
        <v>1582</v>
      </c>
      <c r="I2110" s="73" t="s">
        <v>2209</v>
      </c>
      <c r="J2110" s="73" t="s">
        <v>2187</v>
      </c>
      <c r="K2110" s="75">
        <v>1.32</v>
      </c>
    </row>
    <row r="2111" spans="1:11" ht="33.75">
      <c r="A2111" s="72" t="s">
        <v>1985</v>
      </c>
      <c r="B2111" s="72"/>
      <c r="C2111" s="73" t="s">
        <v>668</v>
      </c>
      <c r="D2111" s="72" t="s">
        <v>1674</v>
      </c>
      <c r="E2111" s="72" t="s">
        <v>669</v>
      </c>
      <c r="F2111" s="257" t="s">
        <v>1910</v>
      </c>
      <c r="G2111" s="257"/>
      <c r="H2111" s="74" t="s">
        <v>1735</v>
      </c>
      <c r="I2111" s="73" t="s">
        <v>2005</v>
      </c>
      <c r="J2111" s="73" t="s">
        <v>670</v>
      </c>
      <c r="K2111" s="75">
        <v>0.14000000000000001</v>
      </c>
    </row>
    <row r="2112" spans="1:11" ht="33.75">
      <c r="A2112" s="72" t="s">
        <v>1985</v>
      </c>
      <c r="B2112" s="72"/>
      <c r="C2112" s="73" t="s">
        <v>1445</v>
      </c>
      <c r="D2112" s="72" t="s">
        <v>1674</v>
      </c>
      <c r="E2112" s="72" t="s">
        <v>1446</v>
      </c>
      <c r="F2112" s="257" t="s">
        <v>1910</v>
      </c>
      <c r="G2112" s="257"/>
      <c r="H2112" s="74" t="s">
        <v>1735</v>
      </c>
      <c r="I2112" s="73" t="s">
        <v>1988</v>
      </c>
      <c r="J2112" s="73" t="s">
        <v>1447</v>
      </c>
      <c r="K2112" s="75">
        <v>6.25</v>
      </c>
    </row>
    <row r="2113" spans="1:11">
      <c r="A2113" s="81"/>
      <c r="B2113" s="77"/>
      <c r="C2113" s="77"/>
      <c r="D2113" s="77"/>
      <c r="E2113" s="77"/>
      <c r="F2113" s="94" t="s">
        <v>1989</v>
      </c>
      <c r="G2113" s="94" t="s">
        <v>1015</v>
      </c>
      <c r="H2113" s="94" t="s">
        <v>1991</v>
      </c>
      <c r="I2113" s="94" t="s">
        <v>1990</v>
      </c>
      <c r="J2113" s="94" t="s">
        <v>1992</v>
      </c>
      <c r="K2113" s="94" t="s">
        <v>1015</v>
      </c>
    </row>
    <row r="2114" spans="1:11" ht="15.75" thickBot="1">
      <c r="A2114" s="81"/>
      <c r="B2114" s="77"/>
      <c r="C2114" s="77"/>
      <c r="D2114" s="77"/>
      <c r="E2114" s="77"/>
      <c r="F2114" s="73" t="s">
        <v>1993</v>
      </c>
      <c r="G2114" s="73" t="s">
        <v>1448</v>
      </c>
      <c r="H2114" s="265" t="s">
        <v>1995</v>
      </c>
      <c r="I2114" s="265"/>
      <c r="J2114" s="265" t="s">
        <v>1449</v>
      </c>
      <c r="K2114" s="265"/>
    </row>
    <row r="2115" spans="1:11" ht="15.75" thickTop="1">
      <c r="A2115" s="83"/>
      <c r="B2115" s="68"/>
      <c r="C2115" s="68"/>
      <c r="D2115" s="68"/>
      <c r="E2115" s="68"/>
      <c r="F2115" s="76"/>
      <c r="G2115" s="76"/>
      <c r="H2115" s="76"/>
      <c r="I2115" s="76"/>
      <c r="J2115" s="76"/>
      <c r="K2115" s="90"/>
    </row>
    <row r="2116" spans="1:11">
      <c r="A2116" s="69"/>
      <c r="B2116" s="69" t="s">
        <v>1845</v>
      </c>
      <c r="C2116" s="70" t="s">
        <v>1713</v>
      </c>
      <c r="D2116" s="69" t="s">
        <v>1623</v>
      </c>
      <c r="E2116" s="69" t="s">
        <v>1681</v>
      </c>
      <c r="F2116" s="264" t="s">
        <v>1745</v>
      </c>
      <c r="G2116" s="264"/>
      <c r="H2116" s="71" t="s">
        <v>1649</v>
      </c>
      <c r="I2116" s="70" t="s">
        <v>1815</v>
      </c>
      <c r="J2116" s="70" t="s">
        <v>1958</v>
      </c>
      <c r="K2116" s="70" t="s">
        <v>1748</v>
      </c>
    </row>
    <row r="2117" spans="1:11" ht="22.5">
      <c r="A2117" s="72" t="s">
        <v>1981</v>
      </c>
      <c r="B2117" s="72"/>
      <c r="C2117" s="73" t="s">
        <v>1084</v>
      </c>
      <c r="D2117" s="72" t="s">
        <v>1674</v>
      </c>
      <c r="E2117" s="72" t="s">
        <v>1085</v>
      </c>
      <c r="F2117" s="257" t="s">
        <v>1935</v>
      </c>
      <c r="G2117" s="257"/>
      <c r="H2117" s="74" t="s">
        <v>1735</v>
      </c>
      <c r="I2117" s="73">
        <v>1</v>
      </c>
      <c r="J2117" s="73" t="s">
        <v>1086</v>
      </c>
      <c r="K2117" s="73" t="s">
        <v>1086</v>
      </c>
    </row>
    <row r="2118" spans="1:11" ht="22.5">
      <c r="A2118" s="72" t="s">
        <v>2002</v>
      </c>
      <c r="B2118" s="72"/>
      <c r="C2118" s="73" t="s">
        <v>2053</v>
      </c>
      <c r="D2118" s="72" t="s">
        <v>1674</v>
      </c>
      <c r="E2118" s="72" t="s">
        <v>1727</v>
      </c>
      <c r="F2118" s="257" t="s">
        <v>1670</v>
      </c>
      <c r="G2118" s="257"/>
      <c r="H2118" s="74" t="s">
        <v>1582</v>
      </c>
      <c r="I2118" s="73" t="s">
        <v>1106</v>
      </c>
      <c r="J2118" s="73" t="s">
        <v>2055</v>
      </c>
      <c r="K2118" s="75">
        <v>1.1599999999999999</v>
      </c>
    </row>
    <row r="2119" spans="1:11" ht="22.5">
      <c r="A2119" s="72" t="s">
        <v>2002</v>
      </c>
      <c r="B2119" s="72"/>
      <c r="C2119" s="73" t="s">
        <v>2184</v>
      </c>
      <c r="D2119" s="72" t="s">
        <v>1674</v>
      </c>
      <c r="E2119" s="72" t="s">
        <v>2185</v>
      </c>
      <c r="F2119" s="257" t="s">
        <v>1670</v>
      </c>
      <c r="G2119" s="257"/>
      <c r="H2119" s="74" t="s">
        <v>1582</v>
      </c>
      <c r="I2119" s="73" t="s">
        <v>1072</v>
      </c>
      <c r="J2119" s="73" t="s">
        <v>2187</v>
      </c>
      <c r="K2119" s="75">
        <v>4.47</v>
      </c>
    </row>
    <row r="2120" spans="1:11" ht="33.75">
      <c r="A2120" s="72" t="s">
        <v>1985</v>
      </c>
      <c r="B2120" s="72"/>
      <c r="C2120" s="73" t="s">
        <v>668</v>
      </c>
      <c r="D2120" s="72" t="s">
        <v>1674</v>
      </c>
      <c r="E2120" s="72" t="s">
        <v>669</v>
      </c>
      <c r="F2120" s="257" t="s">
        <v>1910</v>
      </c>
      <c r="G2120" s="257"/>
      <c r="H2120" s="74" t="s">
        <v>1735</v>
      </c>
      <c r="I2120" s="73" t="s">
        <v>2005</v>
      </c>
      <c r="J2120" s="73" t="s">
        <v>670</v>
      </c>
      <c r="K2120" s="75">
        <v>0.14000000000000001</v>
      </c>
    </row>
    <row r="2121" spans="1:11" ht="33.75">
      <c r="A2121" s="72" t="s">
        <v>1985</v>
      </c>
      <c r="B2121" s="72"/>
      <c r="C2121" s="73" t="s">
        <v>1450</v>
      </c>
      <c r="D2121" s="72" t="s">
        <v>1674</v>
      </c>
      <c r="E2121" s="72" t="s">
        <v>1451</v>
      </c>
      <c r="F2121" s="257" t="s">
        <v>1910</v>
      </c>
      <c r="G2121" s="257"/>
      <c r="H2121" s="74" t="s">
        <v>1735</v>
      </c>
      <c r="I2121" s="73" t="s">
        <v>1988</v>
      </c>
      <c r="J2121" s="73" t="s">
        <v>1452</v>
      </c>
      <c r="K2121" s="75">
        <v>126.75</v>
      </c>
    </row>
    <row r="2122" spans="1:11">
      <c r="A2122" s="81"/>
      <c r="B2122" s="77"/>
      <c r="C2122" s="77"/>
      <c r="D2122" s="77"/>
      <c r="E2122" s="77"/>
      <c r="F2122" s="94" t="s">
        <v>1989</v>
      </c>
      <c r="G2122" s="94" t="s">
        <v>1453</v>
      </c>
      <c r="H2122" s="94" t="s">
        <v>1991</v>
      </c>
      <c r="I2122" s="94" t="s">
        <v>1990</v>
      </c>
      <c r="J2122" s="94" t="s">
        <v>1992</v>
      </c>
      <c r="K2122" s="94" t="s">
        <v>1453</v>
      </c>
    </row>
    <row r="2123" spans="1:11" ht="15.75" thickBot="1">
      <c r="A2123" s="81"/>
      <c r="B2123" s="77"/>
      <c r="C2123" s="77"/>
      <c r="D2123" s="77"/>
      <c r="E2123" s="77"/>
      <c r="F2123" s="73" t="s">
        <v>1993</v>
      </c>
      <c r="G2123" s="73" t="s">
        <v>1454</v>
      </c>
      <c r="H2123" s="265" t="s">
        <v>1995</v>
      </c>
      <c r="I2123" s="265"/>
      <c r="J2123" s="265" t="s">
        <v>1455</v>
      </c>
      <c r="K2123" s="265"/>
    </row>
    <row r="2124" spans="1:11" ht="15.75" thickTop="1">
      <c r="A2124" s="83"/>
      <c r="B2124" s="68"/>
      <c r="C2124" s="68"/>
      <c r="D2124" s="68"/>
      <c r="E2124" s="68"/>
      <c r="F2124" s="76"/>
      <c r="G2124" s="76"/>
      <c r="H2124" s="76"/>
      <c r="I2124" s="76"/>
      <c r="J2124" s="76"/>
      <c r="K2124" s="90"/>
    </row>
    <row r="2125" spans="1:11">
      <c r="A2125" s="69"/>
      <c r="B2125" s="69" t="s">
        <v>1845</v>
      </c>
      <c r="C2125" s="70" t="s">
        <v>1713</v>
      </c>
      <c r="D2125" s="69" t="s">
        <v>1623</v>
      </c>
      <c r="E2125" s="69" t="s">
        <v>1681</v>
      </c>
      <c r="F2125" s="264" t="s">
        <v>1745</v>
      </c>
      <c r="G2125" s="264"/>
      <c r="H2125" s="71" t="s">
        <v>1649</v>
      </c>
      <c r="I2125" s="70" t="s">
        <v>1815</v>
      </c>
      <c r="J2125" s="70" t="s">
        <v>1958</v>
      </c>
      <c r="K2125" s="70" t="s">
        <v>1748</v>
      </c>
    </row>
    <row r="2126" spans="1:11" ht="22.5">
      <c r="A2126" s="72" t="s">
        <v>1981</v>
      </c>
      <c r="B2126" s="72"/>
      <c r="C2126" s="73" t="s">
        <v>2759</v>
      </c>
      <c r="D2126" s="72" t="s">
        <v>1674</v>
      </c>
      <c r="E2126" s="72" t="s">
        <v>2760</v>
      </c>
      <c r="F2126" s="257" t="s">
        <v>1858</v>
      </c>
      <c r="G2126" s="257"/>
      <c r="H2126" s="74" t="s">
        <v>1735</v>
      </c>
      <c r="I2126" s="73">
        <v>1</v>
      </c>
      <c r="J2126" s="73" t="s">
        <v>2761</v>
      </c>
      <c r="K2126" s="73" t="s">
        <v>2761</v>
      </c>
    </row>
    <row r="2127" spans="1:11" ht="22.5">
      <c r="A2127" s="72" t="s">
        <v>2002</v>
      </c>
      <c r="B2127" s="72"/>
      <c r="C2127" s="73" t="s">
        <v>2207</v>
      </c>
      <c r="D2127" s="72" t="s">
        <v>1674</v>
      </c>
      <c r="E2127" s="72" t="s">
        <v>2208</v>
      </c>
      <c r="F2127" s="257" t="s">
        <v>1670</v>
      </c>
      <c r="G2127" s="257"/>
      <c r="H2127" s="74" t="s">
        <v>1582</v>
      </c>
      <c r="I2127" s="73" t="s">
        <v>1456</v>
      </c>
      <c r="J2127" s="73" t="s">
        <v>2210</v>
      </c>
      <c r="K2127" s="75">
        <v>2.0499999999999998</v>
      </c>
    </row>
    <row r="2128" spans="1:11" ht="33.75">
      <c r="A2128" s="72" t="s">
        <v>1985</v>
      </c>
      <c r="B2128" s="72"/>
      <c r="C2128" s="73" t="s">
        <v>1457</v>
      </c>
      <c r="D2128" s="72" t="s">
        <v>1674</v>
      </c>
      <c r="E2128" s="72" t="s">
        <v>1458</v>
      </c>
      <c r="F2128" s="257" t="s">
        <v>1910</v>
      </c>
      <c r="G2128" s="257"/>
      <c r="H2128" s="74" t="s">
        <v>1735</v>
      </c>
      <c r="I2128" s="73" t="s">
        <v>1988</v>
      </c>
      <c r="J2128" s="73" t="s">
        <v>2541</v>
      </c>
      <c r="K2128" s="75">
        <v>2.42</v>
      </c>
    </row>
    <row r="2129" spans="1:11" ht="33.75">
      <c r="A2129" s="72" t="s">
        <v>1985</v>
      </c>
      <c r="B2129" s="72"/>
      <c r="C2129" s="73" t="s">
        <v>1459</v>
      </c>
      <c r="D2129" s="72" t="s">
        <v>1674</v>
      </c>
      <c r="E2129" s="72" t="s">
        <v>1460</v>
      </c>
      <c r="F2129" s="257" t="s">
        <v>1910</v>
      </c>
      <c r="G2129" s="257"/>
      <c r="H2129" s="74" t="s">
        <v>1735</v>
      </c>
      <c r="I2129" s="73" t="s">
        <v>1988</v>
      </c>
      <c r="J2129" s="73" t="s">
        <v>652</v>
      </c>
      <c r="K2129" s="75">
        <v>1.26</v>
      </c>
    </row>
    <row r="2130" spans="1:11">
      <c r="A2130" s="81"/>
      <c r="B2130" s="77"/>
      <c r="C2130" s="77"/>
      <c r="D2130" s="77"/>
      <c r="E2130" s="77"/>
      <c r="F2130" s="94" t="s">
        <v>1989</v>
      </c>
      <c r="G2130" s="94" t="s">
        <v>2752</v>
      </c>
      <c r="H2130" s="94" t="s">
        <v>1991</v>
      </c>
      <c r="I2130" s="94" t="s">
        <v>1990</v>
      </c>
      <c r="J2130" s="94" t="s">
        <v>1992</v>
      </c>
      <c r="K2130" s="94" t="s">
        <v>2752</v>
      </c>
    </row>
    <row r="2131" spans="1:11" ht="15.75" thickBot="1">
      <c r="A2131" s="81"/>
      <c r="B2131" s="77"/>
      <c r="C2131" s="77"/>
      <c r="D2131" s="77"/>
      <c r="E2131" s="77"/>
      <c r="F2131" s="73" t="s">
        <v>1993</v>
      </c>
      <c r="G2131" s="73" t="s">
        <v>1348</v>
      </c>
      <c r="H2131" s="265" t="s">
        <v>1995</v>
      </c>
      <c r="I2131" s="265"/>
      <c r="J2131" s="265" t="s">
        <v>1461</v>
      </c>
      <c r="K2131" s="265"/>
    </row>
    <row r="2132" spans="1:11" ht="15.75" thickTop="1">
      <c r="A2132" s="83"/>
      <c r="B2132" s="68"/>
      <c r="C2132" s="68"/>
      <c r="D2132" s="68"/>
      <c r="E2132" s="68"/>
      <c r="F2132" s="76"/>
      <c r="G2132" s="76"/>
      <c r="H2132" s="76"/>
      <c r="I2132" s="76"/>
      <c r="J2132" s="76"/>
      <c r="K2132" s="90"/>
    </row>
    <row r="2133" spans="1:11">
      <c r="A2133" s="69"/>
      <c r="B2133" s="69" t="s">
        <v>1845</v>
      </c>
      <c r="C2133" s="70" t="s">
        <v>1713</v>
      </c>
      <c r="D2133" s="69" t="s">
        <v>1623</v>
      </c>
      <c r="E2133" s="69" t="s">
        <v>1681</v>
      </c>
      <c r="F2133" s="264" t="s">
        <v>1745</v>
      </c>
      <c r="G2133" s="264"/>
      <c r="H2133" s="71" t="s">
        <v>1649</v>
      </c>
      <c r="I2133" s="70" t="s">
        <v>1815</v>
      </c>
      <c r="J2133" s="70" t="s">
        <v>1958</v>
      </c>
      <c r="K2133" s="70" t="s">
        <v>1748</v>
      </c>
    </row>
    <row r="2134" spans="1:11" ht="33.75">
      <c r="A2134" s="72" t="s">
        <v>1981</v>
      </c>
      <c r="B2134" s="72"/>
      <c r="C2134" s="73" t="s">
        <v>474</v>
      </c>
      <c r="D2134" s="72" t="s">
        <v>1674</v>
      </c>
      <c r="E2134" s="72" t="s">
        <v>475</v>
      </c>
      <c r="F2134" s="257" t="s">
        <v>1935</v>
      </c>
      <c r="G2134" s="257"/>
      <c r="H2134" s="74" t="s">
        <v>1735</v>
      </c>
      <c r="I2134" s="73">
        <v>1</v>
      </c>
      <c r="J2134" s="73" t="s">
        <v>476</v>
      </c>
      <c r="K2134" s="73" t="s">
        <v>476</v>
      </c>
    </row>
    <row r="2135" spans="1:11" ht="22.5">
      <c r="A2135" s="72" t="s">
        <v>2002</v>
      </c>
      <c r="B2135" s="72"/>
      <c r="C2135" s="73" t="s">
        <v>2188</v>
      </c>
      <c r="D2135" s="72" t="s">
        <v>1674</v>
      </c>
      <c r="E2135" s="72" t="s">
        <v>2189</v>
      </c>
      <c r="F2135" s="257" t="s">
        <v>1670</v>
      </c>
      <c r="G2135" s="257"/>
      <c r="H2135" s="74" t="s">
        <v>1582</v>
      </c>
      <c r="I2135" s="73" t="s">
        <v>996</v>
      </c>
      <c r="J2135" s="73" t="s">
        <v>2190</v>
      </c>
      <c r="K2135" s="75">
        <v>2.19</v>
      </c>
    </row>
    <row r="2136" spans="1:11" ht="22.5">
      <c r="A2136" s="72" t="s">
        <v>2002</v>
      </c>
      <c r="B2136" s="72"/>
      <c r="C2136" s="73" t="s">
        <v>2184</v>
      </c>
      <c r="D2136" s="72" t="s">
        <v>1674</v>
      </c>
      <c r="E2136" s="72" t="s">
        <v>2185</v>
      </c>
      <c r="F2136" s="257" t="s">
        <v>1670</v>
      </c>
      <c r="G2136" s="257"/>
      <c r="H2136" s="74" t="s">
        <v>1582</v>
      </c>
      <c r="I2136" s="73" t="s">
        <v>996</v>
      </c>
      <c r="J2136" s="73" t="s">
        <v>2187</v>
      </c>
      <c r="K2136" s="75">
        <v>2.81</v>
      </c>
    </row>
    <row r="2137" spans="1:11" ht="33.75">
      <c r="A2137" s="72" t="s">
        <v>1985</v>
      </c>
      <c r="B2137" s="72"/>
      <c r="C2137" s="73" t="s">
        <v>1317</v>
      </c>
      <c r="D2137" s="72" t="s">
        <v>1674</v>
      </c>
      <c r="E2137" s="72" t="s">
        <v>1318</v>
      </c>
      <c r="F2137" s="257" t="s">
        <v>1910</v>
      </c>
      <c r="G2137" s="257"/>
      <c r="H2137" s="74" t="s">
        <v>1735</v>
      </c>
      <c r="I2137" s="73" t="s">
        <v>2054</v>
      </c>
      <c r="J2137" s="73" t="s">
        <v>2220</v>
      </c>
      <c r="K2137" s="75">
        <v>2.1800000000000002</v>
      </c>
    </row>
    <row r="2138" spans="1:11" ht="33.75">
      <c r="A2138" s="72" t="s">
        <v>1985</v>
      </c>
      <c r="B2138" s="72"/>
      <c r="C2138" s="73" t="s">
        <v>1322</v>
      </c>
      <c r="D2138" s="72" t="s">
        <v>1674</v>
      </c>
      <c r="E2138" s="72" t="s">
        <v>1323</v>
      </c>
      <c r="F2138" s="257" t="s">
        <v>1910</v>
      </c>
      <c r="G2138" s="257"/>
      <c r="H2138" s="74" t="s">
        <v>1735</v>
      </c>
      <c r="I2138" s="73" t="s">
        <v>153</v>
      </c>
      <c r="J2138" s="73" t="s">
        <v>1324</v>
      </c>
      <c r="K2138" s="75">
        <v>0.74</v>
      </c>
    </row>
    <row r="2139" spans="1:11" ht="33.75">
      <c r="A2139" s="72" t="s">
        <v>1985</v>
      </c>
      <c r="B2139" s="72"/>
      <c r="C2139" s="73" t="s">
        <v>1462</v>
      </c>
      <c r="D2139" s="72" t="s">
        <v>1674</v>
      </c>
      <c r="E2139" s="72" t="s">
        <v>1463</v>
      </c>
      <c r="F2139" s="257" t="s">
        <v>1910</v>
      </c>
      <c r="G2139" s="257"/>
      <c r="H2139" s="74" t="s">
        <v>1735</v>
      </c>
      <c r="I2139" s="73" t="s">
        <v>1988</v>
      </c>
      <c r="J2139" s="73" t="s">
        <v>1464</v>
      </c>
      <c r="K2139" s="75">
        <v>4.42</v>
      </c>
    </row>
    <row r="2140" spans="1:11">
      <c r="A2140" s="81"/>
      <c r="B2140" s="77"/>
      <c r="C2140" s="77"/>
      <c r="D2140" s="77"/>
      <c r="E2140" s="77"/>
      <c r="F2140" s="94" t="s">
        <v>1989</v>
      </c>
      <c r="G2140" s="94" t="s">
        <v>1465</v>
      </c>
      <c r="H2140" s="94" t="s">
        <v>1991</v>
      </c>
      <c r="I2140" s="94" t="s">
        <v>1990</v>
      </c>
      <c r="J2140" s="94" t="s">
        <v>1992</v>
      </c>
      <c r="K2140" s="94" t="s">
        <v>1465</v>
      </c>
    </row>
    <row r="2141" spans="1:11" ht="15.75" thickBot="1">
      <c r="A2141" s="81"/>
      <c r="B2141" s="77"/>
      <c r="C2141" s="77"/>
      <c r="D2141" s="77"/>
      <c r="E2141" s="77"/>
      <c r="F2141" s="73" t="s">
        <v>1993</v>
      </c>
      <c r="G2141" s="73" t="s">
        <v>1466</v>
      </c>
      <c r="H2141" s="265" t="s">
        <v>1995</v>
      </c>
      <c r="I2141" s="265"/>
      <c r="J2141" s="265" t="s">
        <v>1467</v>
      </c>
      <c r="K2141" s="265"/>
    </row>
    <row r="2142" spans="1:11" ht="15.75" thickTop="1">
      <c r="A2142" s="83"/>
      <c r="B2142" s="68"/>
      <c r="C2142" s="68"/>
      <c r="D2142" s="68"/>
      <c r="E2142" s="68"/>
      <c r="F2142" s="76"/>
      <c r="G2142" s="76"/>
      <c r="H2142" s="76"/>
      <c r="I2142" s="76"/>
      <c r="J2142" s="76"/>
      <c r="K2142" s="90"/>
    </row>
    <row r="2143" spans="1:11">
      <c r="A2143" s="69"/>
      <c r="B2143" s="69" t="s">
        <v>1845</v>
      </c>
      <c r="C2143" s="70" t="s">
        <v>1713</v>
      </c>
      <c r="D2143" s="69" t="s">
        <v>1623</v>
      </c>
      <c r="E2143" s="69" t="s">
        <v>1681</v>
      </c>
      <c r="F2143" s="264" t="s">
        <v>1745</v>
      </c>
      <c r="G2143" s="264"/>
      <c r="H2143" s="71" t="s">
        <v>1649</v>
      </c>
      <c r="I2143" s="70" t="s">
        <v>1815</v>
      </c>
      <c r="J2143" s="70" t="s">
        <v>1958</v>
      </c>
      <c r="K2143" s="70" t="s">
        <v>1748</v>
      </c>
    </row>
    <row r="2144" spans="1:11" ht="22.5">
      <c r="A2144" s="72" t="s">
        <v>1981</v>
      </c>
      <c r="B2144" s="72"/>
      <c r="C2144" s="73" t="s">
        <v>398</v>
      </c>
      <c r="D2144" s="72" t="s">
        <v>1674</v>
      </c>
      <c r="E2144" s="72" t="s">
        <v>399</v>
      </c>
      <c r="F2144" s="257" t="s">
        <v>1935</v>
      </c>
      <c r="G2144" s="257"/>
      <c r="H2144" s="74" t="s">
        <v>1735</v>
      </c>
      <c r="I2144" s="73">
        <v>1</v>
      </c>
      <c r="J2144" s="73" t="s">
        <v>401</v>
      </c>
      <c r="K2144" s="73" t="s">
        <v>401</v>
      </c>
    </row>
    <row r="2145" spans="1:11" ht="22.5">
      <c r="A2145" s="72" t="s">
        <v>2002</v>
      </c>
      <c r="B2145" s="72"/>
      <c r="C2145" s="73" t="s">
        <v>2188</v>
      </c>
      <c r="D2145" s="72" t="s">
        <v>1674</v>
      </c>
      <c r="E2145" s="72" t="s">
        <v>2189</v>
      </c>
      <c r="F2145" s="257" t="s">
        <v>1670</v>
      </c>
      <c r="G2145" s="257"/>
      <c r="H2145" s="74" t="s">
        <v>1582</v>
      </c>
      <c r="I2145" s="73" t="s">
        <v>2123</v>
      </c>
      <c r="J2145" s="73" t="s">
        <v>2190</v>
      </c>
      <c r="K2145" s="75">
        <v>2.58</v>
      </c>
    </row>
    <row r="2146" spans="1:11" ht="22.5">
      <c r="A2146" s="72" t="s">
        <v>2002</v>
      </c>
      <c r="B2146" s="72"/>
      <c r="C2146" s="73" t="s">
        <v>2184</v>
      </c>
      <c r="D2146" s="72" t="s">
        <v>1674</v>
      </c>
      <c r="E2146" s="72" t="s">
        <v>2185</v>
      </c>
      <c r="F2146" s="257" t="s">
        <v>1670</v>
      </c>
      <c r="G2146" s="257"/>
      <c r="H2146" s="74" t="s">
        <v>1582</v>
      </c>
      <c r="I2146" s="73" t="s">
        <v>2123</v>
      </c>
      <c r="J2146" s="73" t="s">
        <v>2187</v>
      </c>
      <c r="K2146" s="75">
        <v>3.31</v>
      </c>
    </row>
    <row r="2147" spans="1:11" ht="33.75">
      <c r="A2147" s="72" t="s">
        <v>1985</v>
      </c>
      <c r="B2147" s="72"/>
      <c r="C2147" s="73" t="s">
        <v>1327</v>
      </c>
      <c r="D2147" s="72" t="s">
        <v>1674</v>
      </c>
      <c r="E2147" s="72" t="s">
        <v>1328</v>
      </c>
      <c r="F2147" s="257" t="s">
        <v>1910</v>
      </c>
      <c r="G2147" s="257"/>
      <c r="H2147" s="74" t="s">
        <v>1735</v>
      </c>
      <c r="I2147" s="73" t="s">
        <v>1468</v>
      </c>
      <c r="J2147" s="73" t="s">
        <v>1330</v>
      </c>
      <c r="K2147" s="75">
        <v>0.55000000000000004</v>
      </c>
    </row>
    <row r="2148" spans="1:11" ht="33.75">
      <c r="A2148" s="72" t="s">
        <v>1985</v>
      </c>
      <c r="B2148" s="72"/>
      <c r="C2148" s="73" t="s">
        <v>1333</v>
      </c>
      <c r="D2148" s="72" t="s">
        <v>1674</v>
      </c>
      <c r="E2148" s="72" t="s">
        <v>1334</v>
      </c>
      <c r="F2148" s="257" t="s">
        <v>1910</v>
      </c>
      <c r="G2148" s="257"/>
      <c r="H2148" s="74" t="s">
        <v>1735</v>
      </c>
      <c r="I2148" s="73" t="s">
        <v>1469</v>
      </c>
      <c r="J2148" s="73" t="s">
        <v>2212</v>
      </c>
      <c r="K2148" s="75">
        <v>0.12</v>
      </c>
    </row>
    <row r="2149" spans="1:11" ht="33.75">
      <c r="A2149" s="72" t="s">
        <v>1985</v>
      </c>
      <c r="B2149" s="72"/>
      <c r="C2149" s="73" t="s">
        <v>1335</v>
      </c>
      <c r="D2149" s="72" t="s">
        <v>1674</v>
      </c>
      <c r="E2149" s="72" t="s">
        <v>1336</v>
      </c>
      <c r="F2149" s="257" t="s">
        <v>1910</v>
      </c>
      <c r="G2149" s="257"/>
      <c r="H2149" s="74" t="s">
        <v>1735</v>
      </c>
      <c r="I2149" s="73" t="s">
        <v>1470</v>
      </c>
      <c r="J2149" s="73" t="s">
        <v>1338</v>
      </c>
      <c r="K2149" s="75">
        <v>0.52</v>
      </c>
    </row>
    <row r="2150" spans="1:11" ht="33.75">
      <c r="A2150" s="72" t="s">
        <v>1985</v>
      </c>
      <c r="B2150" s="72"/>
      <c r="C2150" s="73" t="s">
        <v>1471</v>
      </c>
      <c r="D2150" s="72" t="s">
        <v>1674</v>
      </c>
      <c r="E2150" s="72" t="s">
        <v>1472</v>
      </c>
      <c r="F2150" s="257" t="s">
        <v>1910</v>
      </c>
      <c r="G2150" s="257"/>
      <c r="H2150" s="74" t="s">
        <v>1735</v>
      </c>
      <c r="I2150" s="73" t="s">
        <v>1988</v>
      </c>
      <c r="J2150" s="73" t="s">
        <v>1073</v>
      </c>
      <c r="K2150" s="75">
        <v>0.85</v>
      </c>
    </row>
    <row r="2151" spans="1:11">
      <c r="A2151" s="81"/>
      <c r="B2151" s="77"/>
      <c r="C2151" s="77"/>
      <c r="D2151" s="77"/>
      <c r="E2151" s="77"/>
      <c r="F2151" s="94" t="s">
        <v>1989</v>
      </c>
      <c r="G2151" s="94" t="s">
        <v>2172</v>
      </c>
      <c r="H2151" s="94" t="s">
        <v>1991</v>
      </c>
      <c r="I2151" s="94" t="s">
        <v>1990</v>
      </c>
      <c r="J2151" s="94" t="s">
        <v>1992</v>
      </c>
      <c r="K2151" s="94" t="s">
        <v>2172</v>
      </c>
    </row>
    <row r="2152" spans="1:11" ht="15.75" thickBot="1">
      <c r="A2152" s="81"/>
      <c r="B2152" s="77"/>
      <c r="C2152" s="77"/>
      <c r="D2152" s="77"/>
      <c r="E2152" s="77"/>
      <c r="F2152" s="73" t="s">
        <v>1993</v>
      </c>
      <c r="G2152" s="73" t="s">
        <v>1473</v>
      </c>
      <c r="H2152" s="265" t="s">
        <v>1995</v>
      </c>
      <c r="I2152" s="265"/>
      <c r="J2152" s="265" t="s">
        <v>1474</v>
      </c>
      <c r="K2152" s="265"/>
    </row>
    <row r="2153" spans="1:11" ht="15.75" thickTop="1">
      <c r="A2153" s="83"/>
      <c r="B2153" s="68"/>
      <c r="C2153" s="68"/>
      <c r="D2153" s="68"/>
      <c r="E2153" s="68"/>
      <c r="F2153" s="76"/>
      <c r="G2153" s="76"/>
      <c r="H2153" s="76"/>
      <c r="I2153" s="76"/>
      <c r="J2153" s="76"/>
      <c r="K2153" s="90"/>
    </row>
    <row r="2154" spans="1:11">
      <c r="A2154" s="69"/>
      <c r="B2154" s="69" t="s">
        <v>1845</v>
      </c>
      <c r="C2154" s="70" t="s">
        <v>1713</v>
      </c>
      <c r="D2154" s="69" t="s">
        <v>1623</v>
      </c>
      <c r="E2154" s="69" t="s">
        <v>1681</v>
      </c>
      <c r="F2154" s="264" t="s">
        <v>1745</v>
      </c>
      <c r="G2154" s="264"/>
      <c r="H2154" s="71" t="s">
        <v>1649</v>
      </c>
      <c r="I2154" s="70" t="s">
        <v>1815</v>
      </c>
      <c r="J2154" s="70" t="s">
        <v>1958</v>
      </c>
      <c r="K2154" s="70" t="s">
        <v>1748</v>
      </c>
    </row>
    <row r="2155" spans="1:11" ht="22.5">
      <c r="A2155" s="72" t="s">
        <v>1981</v>
      </c>
      <c r="B2155" s="72"/>
      <c r="C2155" s="73" t="s">
        <v>2840</v>
      </c>
      <c r="D2155" s="72" t="s">
        <v>1674</v>
      </c>
      <c r="E2155" s="72" t="s">
        <v>2841</v>
      </c>
      <c r="F2155" s="257" t="s">
        <v>1858</v>
      </c>
      <c r="G2155" s="257"/>
      <c r="H2155" s="74" t="s">
        <v>1735</v>
      </c>
      <c r="I2155" s="73">
        <v>1</v>
      </c>
      <c r="J2155" s="73" t="s">
        <v>2842</v>
      </c>
      <c r="K2155" s="73" t="s">
        <v>2842</v>
      </c>
    </row>
    <row r="2156" spans="1:11" ht="22.5">
      <c r="A2156" s="72" t="s">
        <v>2002</v>
      </c>
      <c r="B2156" s="72"/>
      <c r="C2156" s="73" t="s">
        <v>2663</v>
      </c>
      <c r="D2156" s="72" t="s">
        <v>1674</v>
      </c>
      <c r="E2156" s="72" t="s">
        <v>2664</v>
      </c>
      <c r="F2156" s="257" t="s">
        <v>1670</v>
      </c>
      <c r="G2156" s="257"/>
      <c r="H2156" s="74" t="s">
        <v>1582</v>
      </c>
      <c r="I2156" s="73" t="s">
        <v>1475</v>
      </c>
      <c r="J2156" s="73" t="s">
        <v>2666</v>
      </c>
      <c r="K2156" s="75">
        <v>6.37</v>
      </c>
    </row>
    <row r="2157" spans="1:11" ht="22.5">
      <c r="A2157" s="72" t="s">
        <v>2002</v>
      </c>
      <c r="B2157" s="72"/>
      <c r="C2157" s="73" t="s">
        <v>2207</v>
      </c>
      <c r="D2157" s="72" t="s">
        <v>1674</v>
      </c>
      <c r="E2157" s="72" t="s">
        <v>2208</v>
      </c>
      <c r="F2157" s="257" t="s">
        <v>1670</v>
      </c>
      <c r="G2157" s="257"/>
      <c r="H2157" s="74" t="s">
        <v>1582</v>
      </c>
      <c r="I2157" s="73" t="s">
        <v>1475</v>
      </c>
      <c r="J2157" s="73" t="s">
        <v>2210</v>
      </c>
      <c r="K2157" s="75">
        <v>8.1999999999999993</v>
      </c>
    </row>
    <row r="2158" spans="1:11" ht="33.75">
      <c r="A2158" s="72" t="s">
        <v>1985</v>
      </c>
      <c r="B2158" s="72"/>
      <c r="C2158" s="73" t="s">
        <v>1476</v>
      </c>
      <c r="D2158" s="72" t="s">
        <v>1674</v>
      </c>
      <c r="E2158" s="72" t="s">
        <v>1477</v>
      </c>
      <c r="F2158" s="257" t="s">
        <v>1910</v>
      </c>
      <c r="G2158" s="257"/>
      <c r="H2158" s="74" t="s">
        <v>1735</v>
      </c>
      <c r="I2158" s="73" t="s">
        <v>1988</v>
      </c>
      <c r="J2158" s="73" t="s">
        <v>404</v>
      </c>
      <c r="K2158" s="75">
        <v>8.33</v>
      </c>
    </row>
    <row r="2159" spans="1:11">
      <c r="A2159" s="81"/>
      <c r="B2159" s="77"/>
      <c r="C2159" s="77"/>
      <c r="D2159" s="77"/>
      <c r="E2159" s="77"/>
      <c r="F2159" s="94" t="s">
        <v>1989</v>
      </c>
      <c r="G2159" s="94" t="s">
        <v>1478</v>
      </c>
      <c r="H2159" s="94" t="s">
        <v>1991</v>
      </c>
      <c r="I2159" s="94" t="s">
        <v>1990</v>
      </c>
      <c r="J2159" s="94" t="s">
        <v>1992</v>
      </c>
      <c r="K2159" s="94" t="s">
        <v>1478</v>
      </c>
    </row>
    <row r="2160" spans="1:11" ht="15.75" thickBot="1">
      <c r="A2160" s="81"/>
      <c r="B2160" s="77"/>
      <c r="C2160" s="77"/>
      <c r="D2160" s="77"/>
      <c r="E2160" s="77"/>
      <c r="F2160" s="73" t="s">
        <v>1993</v>
      </c>
      <c r="G2160" s="73" t="s">
        <v>1479</v>
      </c>
      <c r="H2160" s="265" t="s">
        <v>1995</v>
      </c>
      <c r="I2160" s="265"/>
      <c r="J2160" s="265" t="s">
        <v>1480</v>
      </c>
      <c r="K2160" s="265"/>
    </row>
    <row r="2161" spans="1:11" ht="15.75" thickTop="1">
      <c r="A2161" s="83"/>
      <c r="B2161" s="68"/>
      <c r="C2161" s="68"/>
      <c r="D2161" s="68"/>
      <c r="E2161" s="68"/>
      <c r="F2161" s="76"/>
      <c r="G2161" s="76"/>
      <c r="H2161" s="76"/>
      <c r="I2161" s="76"/>
      <c r="J2161" s="76"/>
      <c r="K2161" s="90"/>
    </row>
    <row r="2162" spans="1:11">
      <c r="A2162" s="69"/>
      <c r="B2162" s="69" t="s">
        <v>1845</v>
      </c>
      <c r="C2162" s="70" t="s">
        <v>1713</v>
      </c>
      <c r="D2162" s="69" t="s">
        <v>1623</v>
      </c>
      <c r="E2162" s="69" t="s">
        <v>1681</v>
      </c>
      <c r="F2162" s="264" t="s">
        <v>1745</v>
      </c>
      <c r="G2162" s="264"/>
      <c r="H2162" s="71" t="s">
        <v>1649</v>
      </c>
      <c r="I2162" s="70" t="s">
        <v>1815</v>
      </c>
      <c r="J2162" s="70" t="s">
        <v>1958</v>
      </c>
      <c r="K2162" s="70" t="s">
        <v>1748</v>
      </c>
    </row>
    <row r="2163" spans="1:11" ht="22.5">
      <c r="A2163" s="72" t="s">
        <v>1981</v>
      </c>
      <c r="B2163" s="72"/>
      <c r="C2163" s="73" t="s">
        <v>2859</v>
      </c>
      <c r="D2163" s="72" t="s">
        <v>1674</v>
      </c>
      <c r="E2163" s="72" t="s">
        <v>2860</v>
      </c>
      <c r="F2163" s="257" t="s">
        <v>1858</v>
      </c>
      <c r="G2163" s="257"/>
      <c r="H2163" s="74" t="s">
        <v>1735</v>
      </c>
      <c r="I2163" s="73">
        <v>1</v>
      </c>
      <c r="J2163" s="73" t="s">
        <v>2861</v>
      </c>
      <c r="K2163" s="73" t="s">
        <v>2861</v>
      </c>
    </row>
    <row r="2164" spans="1:11" ht="22.5">
      <c r="A2164" s="72" t="s">
        <v>2002</v>
      </c>
      <c r="B2164" s="72"/>
      <c r="C2164" s="73" t="s">
        <v>2663</v>
      </c>
      <c r="D2164" s="72" t="s">
        <v>1674</v>
      </c>
      <c r="E2164" s="72" t="s">
        <v>2664</v>
      </c>
      <c r="F2164" s="257" t="s">
        <v>1670</v>
      </c>
      <c r="G2164" s="257"/>
      <c r="H2164" s="74" t="s">
        <v>1582</v>
      </c>
      <c r="I2164" s="73" t="s">
        <v>1481</v>
      </c>
      <c r="J2164" s="73" t="s">
        <v>2666</v>
      </c>
      <c r="K2164" s="75">
        <v>3.02</v>
      </c>
    </row>
    <row r="2165" spans="1:11" ht="22.5">
      <c r="A2165" s="72" t="s">
        <v>2002</v>
      </c>
      <c r="B2165" s="72"/>
      <c r="C2165" s="73" t="s">
        <v>2207</v>
      </c>
      <c r="D2165" s="72" t="s">
        <v>1674</v>
      </c>
      <c r="E2165" s="72" t="s">
        <v>2208</v>
      </c>
      <c r="F2165" s="257" t="s">
        <v>1670</v>
      </c>
      <c r="G2165" s="257"/>
      <c r="H2165" s="74" t="s">
        <v>1582</v>
      </c>
      <c r="I2165" s="73" t="s">
        <v>1481</v>
      </c>
      <c r="J2165" s="73" t="s">
        <v>2210</v>
      </c>
      <c r="K2165" s="75">
        <v>3.88</v>
      </c>
    </row>
    <row r="2166" spans="1:11" ht="33.75">
      <c r="A2166" s="72" t="s">
        <v>1985</v>
      </c>
      <c r="B2166" s="72"/>
      <c r="C2166" s="73" t="s">
        <v>1300</v>
      </c>
      <c r="D2166" s="72" t="s">
        <v>1674</v>
      </c>
      <c r="E2166" s="72" t="s">
        <v>1301</v>
      </c>
      <c r="F2166" s="257" t="s">
        <v>1910</v>
      </c>
      <c r="G2166" s="257"/>
      <c r="H2166" s="74" t="s">
        <v>1735</v>
      </c>
      <c r="I2166" s="73" t="s">
        <v>1988</v>
      </c>
      <c r="J2166" s="73" t="s">
        <v>1302</v>
      </c>
      <c r="K2166" s="75">
        <v>6.51</v>
      </c>
    </row>
    <row r="2167" spans="1:11">
      <c r="A2167" s="81"/>
      <c r="B2167" s="77"/>
      <c r="C2167" s="77"/>
      <c r="D2167" s="77"/>
      <c r="E2167" s="77"/>
      <c r="F2167" s="94" t="s">
        <v>1989</v>
      </c>
      <c r="G2167" s="94" t="s">
        <v>1482</v>
      </c>
      <c r="H2167" s="94" t="s">
        <v>1991</v>
      </c>
      <c r="I2167" s="94" t="s">
        <v>1990</v>
      </c>
      <c r="J2167" s="94" t="s">
        <v>1992</v>
      </c>
      <c r="K2167" s="94" t="s">
        <v>1482</v>
      </c>
    </row>
    <row r="2168" spans="1:11" ht="15.75" thickBot="1">
      <c r="A2168" s="81"/>
      <c r="B2168" s="77"/>
      <c r="C2168" s="77"/>
      <c r="D2168" s="77"/>
      <c r="E2168" s="77"/>
      <c r="F2168" s="73" t="s">
        <v>1993</v>
      </c>
      <c r="G2168" s="73" t="s">
        <v>1483</v>
      </c>
      <c r="H2168" s="265" t="s">
        <v>1995</v>
      </c>
      <c r="I2168" s="265"/>
      <c r="J2168" s="265" t="s">
        <v>1484</v>
      </c>
      <c r="K2168" s="265"/>
    </row>
    <row r="2169" spans="1:11" ht="15.75" thickTop="1">
      <c r="A2169" s="83"/>
      <c r="B2169" s="68"/>
      <c r="C2169" s="68"/>
      <c r="D2169" s="68"/>
      <c r="E2169" s="68"/>
      <c r="F2169" s="76"/>
      <c r="G2169" s="76"/>
      <c r="H2169" s="76"/>
      <c r="I2169" s="76"/>
      <c r="J2169" s="76"/>
      <c r="K2169" s="90"/>
    </row>
    <row r="2170" spans="1:11">
      <c r="A2170" s="69"/>
      <c r="B2170" s="69" t="s">
        <v>1845</v>
      </c>
      <c r="C2170" s="70" t="s">
        <v>1713</v>
      </c>
      <c r="D2170" s="69" t="s">
        <v>1623</v>
      </c>
      <c r="E2170" s="69" t="s">
        <v>1681</v>
      </c>
      <c r="F2170" s="264" t="s">
        <v>1745</v>
      </c>
      <c r="G2170" s="264"/>
      <c r="H2170" s="71" t="s">
        <v>1649</v>
      </c>
      <c r="I2170" s="70" t="s">
        <v>1815</v>
      </c>
      <c r="J2170" s="70" t="s">
        <v>1958</v>
      </c>
      <c r="K2170" s="70" t="s">
        <v>1748</v>
      </c>
    </row>
    <row r="2171" spans="1:11" ht="22.5">
      <c r="A2171" s="72" t="s">
        <v>1981</v>
      </c>
      <c r="B2171" s="72"/>
      <c r="C2171" s="73" t="s">
        <v>2849</v>
      </c>
      <c r="D2171" s="72" t="s">
        <v>1674</v>
      </c>
      <c r="E2171" s="72" t="s">
        <v>2850</v>
      </c>
      <c r="F2171" s="257" t="s">
        <v>1858</v>
      </c>
      <c r="G2171" s="257"/>
      <c r="H2171" s="74" t="s">
        <v>1735</v>
      </c>
      <c r="I2171" s="73">
        <v>1</v>
      </c>
      <c r="J2171" s="73" t="s">
        <v>2851</v>
      </c>
      <c r="K2171" s="73" t="s">
        <v>2851</v>
      </c>
    </row>
    <row r="2172" spans="1:11" ht="22.5">
      <c r="A2172" s="72" t="s">
        <v>2002</v>
      </c>
      <c r="B2172" s="72"/>
      <c r="C2172" s="73" t="s">
        <v>2663</v>
      </c>
      <c r="D2172" s="72" t="s">
        <v>1674</v>
      </c>
      <c r="E2172" s="72" t="s">
        <v>2664</v>
      </c>
      <c r="F2172" s="257" t="s">
        <v>1670</v>
      </c>
      <c r="G2172" s="257"/>
      <c r="H2172" s="74" t="s">
        <v>1582</v>
      </c>
      <c r="I2172" s="73" t="s">
        <v>1485</v>
      </c>
      <c r="J2172" s="73" t="s">
        <v>2666</v>
      </c>
      <c r="K2172" s="75">
        <v>5.25</v>
      </c>
    </row>
    <row r="2173" spans="1:11" ht="22.5">
      <c r="A2173" s="72" t="s">
        <v>2002</v>
      </c>
      <c r="B2173" s="72"/>
      <c r="C2173" s="73" t="s">
        <v>2207</v>
      </c>
      <c r="D2173" s="72" t="s">
        <v>1674</v>
      </c>
      <c r="E2173" s="72" t="s">
        <v>2208</v>
      </c>
      <c r="F2173" s="257" t="s">
        <v>1670</v>
      </c>
      <c r="G2173" s="257"/>
      <c r="H2173" s="74" t="s">
        <v>1582</v>
      </c>
      <c r="I2173" s="73" t="s">
        <v>1485</v>
      </c>
      <c r="J2173" s="73" t="s">
        <v>2210</v>
      </c>
      <c r="K2173" s="75">
        <v>6.76</v>
      </c>
    </row>
    <row r="2174" spans="1:11" ht="33.75">
      <c r="A2174" s="72" t="s">
        <v>1985</v>
      </c>
      <c r="B2174" s="72"/>
      <c r="C2174" s="73" t="s">
        <v>1300</v>
      </c>
      <c r="D2174" s="72" t="s">
        <v>1674</v>
      </c>
      <c r="E2174" s="72" t="s">
        <v>1301</v>
      </c>
      <c r="F2174" s="257" t="s">
        <v>1910</v>
      </c>
      <c r="G2174" s="257"/>
      <c r="H2174" s="74" t="s">
        <v>1735</v>
      </c>
      <c r="I2174" s="73" t="s">
        <v>2054</v>
      </c>
      <c r="J2174" s="73" t="s">
        <v>1302</v>
      </c>
      <c r="K2174" s="75">
        <v>13.02</v>
      </c>
    </row>
    <row r="2175" spans="1:11">
      <c r="A2175" s="81"/>
      <c r="B2175" s="77"/>
      <c r="C2175" s="77"/>
      <c r="D2175" s="77"/>
      <c r="E2175" s="77"/>
      <c r="F2175" s="94" t="s">
        <v>1989</v>
      </c>
      <c r="G2175" s="94" t="s">
        <v>1486</v>
      </c>
      <c r="H2175" s="94" t="s">
        <v>1991</v>
      </c>
      <c r="I2175" s="94" t="s">
        <v>2624</v>
      </c>
      <c r="J2175" s="94" t="s">
        <v>1992</v>
      </c>
      <c r="K2175" s="94" t="s">
        <v>1486</v>
      </c>
    </row>
    <row r="2176" spans="1:11" ht="15.75" thickBot="1">
      <c r="A2176" s="81"/>
      <c r="B2176" s="77"/>
      <c r="C2176" s="77"/>
      <c r="D2176" s="77"/>
      <c r="E2176" s="77"/>
      <c r="F2176" s="73" t="s">
        <v>1993</v>
      </c>
      <c r="G2176" s="73" t="s">
        <v>1443</v>
      </c>
      <c r="H2176" s="265" t="s">
        <v>1995</v>
      </c>
      <c r="I2176" s="265"/>
      <c r="J2176" s="265" t="s">
        <v>1487</v>
      </c>
      <c r="K2176" s="265"/>
    </row>
    <row r="2177" spans="1:11" ht="15.75" thickTop="1">
      <c r="A2177" s="83"/>
      <c r="B2177" s="68"/>
      <c r="C2177" s="68"/>
      <c r="D2177" s="68"/>
      <c r="E2177" s="68"/>
      <c r="F2177" s="76"/>
      <c r="G2177" s="76"/>
      <c r="H2177" s="76"/>
      <c r="I2177" s="76"/>
      <c r="J2177" s="76"/>
      <c r="K2177" s="90"/>
    </row>
    <row r="2178" spans="1:11">
      <c r="A2178" s="69"/>
      <c r="B2178" s="69" t="s">
        <v>1845</v>
      </c>
      <c r="C2178" s="70" t="s">
        <v>1713</v>
      </c>
      <c r="D2178" s="69" t="s">
        <v>1623</v>
      </c>
      <c r="E2178" s="69" t="s">
        <v>1681</v>
      </c>
      <c r="F2178" s="264" t="s">
        <v>1745</v>
      </c>
      <c r="G2178" s="264"/>
      <c r="H2178" s="71" t="s">
        <v>1649</v>
      </c>
      <c r="I2178" s="70" t="s">
        <v>1815</v>
      </c>
      <c r="J2178" s="70" t="s">
        <v>1958</v>
      </c>
      <c r="K2178" s="70" t="s">
        <v>1748</v>
      </c>
    </row>
    <row r="2179" spans="1:11" ht="22.5">
      <c r="A2179" s="72" t="s">
        <v>1981</v>
      </c>
      <c r="B2179" s="72"/>
      <c r="C2179" s="73" t="s">
        <v>2869</v>
      </c>
      <c r="D2179" s="72" t="s">
        <v>1674</v>
      </c>
      <c r="E2179" s="72" t="s">
        <v>2870</v>
      </c>
      <c r="F2179" s="257" t="s">
        <v>1858</v>
      </c>
      <c r="G2179" s="257"/>
      <c r="H2179" s="74" t="s">
        <v>1735</v>
      </c>
      <c r="I2179" s="73">
        <v>1</v>
      </c>
      <c r="J2179" s="73" t="s">
        <v>2871</v>
      </c>
      <c r="K2179" s="73" t="s">
        <v>2871</v>
      </c>
    </row>
    <row r="2180" spans="1:11" ht="22.5">
      <c r="A2180" s="72" t="s">
        <v>2002</v>
      </c>
      <c r="B2180" s="72"/>
      <c r="C2180" s="73" t="s">
        <v>2663</v>
      </c>
      <c r="D2180" s="72" t="s">
        <v>1674</v>
      </c>
      <c r="E2180" s="72" t="s">
        <v>2664</v>
      </c>
      <c r="F2180" s="257" t="s">
        <v>1670</v>
      </c>
      <c r="G2180" s="257"/>
      <c r="H2180" s="74" t="s">
        <v>1582</v>
      </c>
      <c r="I2180" s="73" t="s">
        <v>1289</v>
      </c>
      <c r="J2180" s="73" t="s">
        <v>2666</v>
      </c>
      <c r="K2180" s="75">
        <v>3.96</v>
      </c>
    </row>
    <row r="2181" spans="1:11" ht="22.5">
      <c r="A2181" s="72" t="s">
        <v>2002</v>
      </c>
      <c r="B2181" s="72"/>
      <c r="C2181" s="73" t="s">
        <v>2207</v>
      </c>
      <c r="D2181" s="72" t="s">
        <v>1674</v>
      </c>
      <c r="E2181" s="72" t="s">
        <v>2208</v>
      </c>
      <c r="F2181" s="257" t="s">
        <v>1670</v>
      </c>
      <c r="G2181" s="257"/>
      <c r="H2181" s="74" t="s">
        <v>1582</v>
      </c>
      <c r="I2181" s="73" t="s">
        <v>1289</v>
      </c>
      <c r="J2181" s="73" t="s">
        <v>2210</v>
      </c>
      <c r="K2181" s="75">
        <v>5.09</v>
      </c>
    </row>
    <row r="2182" spans="1:11" ht="33.75">
      <c r="A2182" s="72" t="s">
        <v>1985</v>
      </c>
      <c r="B2182" s="72"/>
      <c r="C2182" s="73" t="s">
        <v>1300</v>
      </c>
      <c r="D2182" s="72" t="s">
        <v>1674</v>
      </c>
      <c r="E2182" s="72" t="s">
        <v>1301</v>
      </c>
      <c r="F2182" s="257" t="s">
        <v>1910</v>
      </c>
      <c r="G2182" s="257"/>
      <c r="H2182" s="74" t="s">
        <v>1735</v>
      </c>
      <c r="I2182" s="73" t="s">
        <v>1988</v>
      </c>
      <c r="J2182" s="73" t="s">
        <v>1302</v>
      </c>
      <c r="K2182" s="75">
        <v>6.51</v>
      </c>
    </row>
    <row r="2183" spans="1:11">
      <c r="A2183" s="81"/>
      <c r="B2183" s="77"/>
      <c r="C2183" s="77"/>
      <c r="D2183" s="77"/>
      <c r="E2183" s="77"/>
      <c r="F2183" s="77" t="s">
        <v>1989</v>
      </c>
      <c r="G2183" s="77" t="s">
        <v>1293</v>
      </c>
      <c r="H2183" s="77" t="s">
        <v>1991</v>
      </c>
      <c r="I2183" s="77" t="s">
        <v>1990</v>
      </c>
      <c r="J2183" s="77" t="s">
        <v>1992</v>
      </c>
      <c r="K2183" s="82" t="s">
        <v>1293</v>
      </c>
    </row>
    <row r="2184" spans="1:11" ht="15.75" thickBot="1">
      <c r="A2184" s="81"/>
      <c r="B2184" s="77"/>
      <c r="C2184" s="77"/>
      <c r="D2184" s="77"/>
      <c r="E2184" s="77"/>
      <c r="F2184" s="77" t="s">
        <v>1993</v>
      </c>
      <c r="G2184" s="77" t="s">
        <v>1453</v>
      </c>
      <c r="H2184" s="269" t="s">
        <v>1995</v>
      </c>
      <c r="I2184" s="269"/>
      <c r="J2184" s="269" t="s">
        <v>1488</v>
      </c>
      <c r="K2184" s="270"/>
    </row>
    <row r="2185" spans="1:11" ht="15.75" thickTop="1">
      <c r="A2185" s="83"/>
      <c r="B2185" s="68"/>
      <c r="C2185" s="68"/>
      <c r="D2185" s="68"/>
      <c r="E2185" s="68"/>
      <c r="F2185" s="68"/>
      <c r="G2185" s="68"/>
      <c r="H2185" s="68"/>
      <c r="I2185" s="68"/>
      <c r="J2185" s="68"/>
      <c r="K2185" s="84"/>
    </row>
    <row r="2186" spans="1:11">
      <c r="A2186" s="69"/>
      <c r="B2186" s="69" t="s">
        <v>1845</v>
      </c>
      <c r="C2186" s="70" t="s">
        <v>1713</v>
      </c>
      <c r="D2186" s="69" t="s">
        <v>1623</v>
      </c>
      <c r="E2186" s="69" t="s">
        <v>1681</v>
      </c>
      <c r="F2186" s="264" t="s">
        <v>1745</v>
      </c>
      <c r="G2186" s="264"/>
      <c r="H2186" s="71" t="s">
        <v>1649</v>
      </c>
      <c r="I2186" s="70" t="s">
        <v>1815</v>
      </c>
      <c r="J2186" s="70" t="s">
        <v>1958</v>
      </c>
      <c r="K2186" s="70" t="s">
        <v>1748</v>
      </c>
    </row>
    <row r="2187" spans="1:11" ht="22.5">
      <c r="A2187" s="72" t="s">
        <v>1981</v>
      </c>
      <c r="B2187" s="72"/>
      <c r="C2187" s="73" t="s">
        <v>134</v>
      </c>
      <c r="D2187" s="72" t="s">
        <v>1674</v>
      </c>
      <c r="E2187" s="72" t="s">
        <v>135</v>
      </c>
      <c r="F2187" s="257" t="s">
        <v>1858</v>
      </c>
      <c r="G2187" s="257"/>
      <c r="H2187" s="74" t="s">
        <v>1735</v>
      </c>
      <c r="I2187" s="73">
        <v>1</v>
      </c>
      <c r="J2187" s="73" t="s">
        <v>136</v>
      </c>
      <c r="K2187" s="73" t="s">
        <v>136</v>
      </c>
    </row>
    <row r="2188" spans="1:11" ht="22.5">
      <c r="A2188" s="72" t="s">
        <v>2002</v>
      </c>
      <c r="B2188" s="72"/>
      <c r="C2188" s="73" t="s">
        <v>2663</v>
      </c>
      <c r="D2188" s="72" t="s">
        <v>1674</v>
      </c>
      <c r="E2188" s="72" t="s">
        <v>2664</v>
      </c>
      <c r="F2188" s="257" t="s">
        <v>1670</v>
      </c>
      <c r="G2188" s="257"/>
      <c r="H2188" s="74" t="s">
        <v>1582</v>
      </c>
      <c r="I2188" s="73" t="s">
        <v>1310</v>
      </c>
      <c r="J2188" s="73" t="s">
        <v>2666</v>
      </c>
      <c r="K2188" s="75">
        <v>7.13</v>
      </c>
    </row>
    <row r="2189" spans="1:11" ht="22.5">
      <c r="A2189" s="72" t="s">
        <v>2002</v>
      </c>
      <c r="B2189" s="72"/>
      <c r="C2189" s="73" t="s">
        <v>2207</v>
      </c>
      <c r="D2189" s="72" t="s">
        <v>1674</v>
      </c>
      <c r="E2189" s="72" t="s">
        <v>2208</v>
      </c>
      <c r="F2189" s="257" t="s">
        <v>1670</v>
      </c>
      <c r="G2189" s="257"/>
      <c r="H2189" s="74" t="s">
        <v>1582</v>
      </c>
      <c r="I2189" s="73" t="s">
        <v>1310</v>
      </c>
      <c r="J2189" s="73" t="s">
        <v>2210</v>
      </c>
      <c r="K2189" s="75">
        <v>9.18</v>
      </c>
    </row>
    <row r="2190" spans="1:11" ht="33.75">
      <c r="A2190" s="72" t="s">
        <v>1985</v>
      </c>
      <c r="B2190" s="72"/>
      <c r="C2190" s="73" t="s">
        <v>1476</v>
      </c>
      <c r="D2190" s="72" t="s">
        <v>1674</v>
      </c>
      <c r="E2190" s="72" t="s">
        <v>1477</v>
      </c>
      <c r="F2190" s="257" t="s">
        <v>1910</v>
      </c>
      <c r="G2190" s="257"/>
      <c r="H2190" s="74" t="s">
        <v>1735</v>
      </c>
      <c r="I2190" s="73" t="s">
        <v>2054</v>
      </c>
      <c r="J2190" s="73" t="s">
        <v>404</v>
      </c>
      <c r="K2190" s="75">
        <v>16.66</v>
      </c>
    </row>
    <row r="2191" spans="1:11">
      <c r="A2191" s="81"/>
      <c r="B2191" s="77"/>
      <c r="C2191" s="77"/>
      <c r="D2191" s="77"/>
      <c r="E2191" s="77"/>
      <c r="F2191" s="94" t="s">
        <v>1989</v>
      </c>
      <c r="G2191" s="94" t="s">
        <v>1311</v>
      </c>
      <c r="H2191" s="94" t="s">
        <v>1991</v>
      </c>
      <c r="I2191" s="94" t="s">
        <v>1990</v>
      </c>
      <c r="J2191" s="94" t="s">
        <v>1992</v>
      </c>
      <c r="K2191" s="94" t="s">
        <v>1311</v>
      </c>
    </row>
    <row r="2192" spans="1:11" ht="15.75" thickBot="1">
      <c r="A2192" s="81"/>
      <c r="B2192" s="77"/>
      <c r="C2192" s="77"/>
      <c r="D2192" s="77"/>
      <c r="E2192" s="77"/>
      <c r="F2192" s="73" t="s">
        <v>1993</v>
      </c>
      <c r="G2192" s="73" t="s">
        <v>1489</v>
      </c>
      <c r="H2192" s="265" t="s">
        <v>1995</v>
      </c>
      <c r="I2192" s="265"/>
      <c r="J2192" s="265" t="s">
        <v>1490</v>
      </c>
      <c r="K2192" s="265"/>
    </row>
    <row r="2193" spans="1:11" ht="15.75" thickTop="1">
      <c r="A2193" s="83"/>
      <c r="B2193" s="68"/>
      <c r="C2193" s="68"/>
      <c r="D2193" s="68"/>
      <c r="E2193" s="68"/>
      <c r="F2193" s="76"/>
      <c r="G2193" s="76"/>
      <c r="H2193" s="76"/>
      <c r="I2193" s="76"/>
      <c r="J2193" s="76"/>
      <c r="K2193" s="90"/>
    </row>
    <row r="2194" spans="1:11">
      <c r="A2194" s="69"/>
      <c r="B2194" s="69" t="s">
        <v>1845</v>
      </c>
      <c r="C2194" s="70" t="s">
        <v>1713</v>
      </c>
      <c r="D2194" s="69" t="s">
        <v>1623</v>
      </c>
      <c r="E2194" s="69" t="s">
        <v>1681</v>
      </c>
      <c r="F2194" s="264" t="s">
        <v>1745</v>
      </c>
      <c r="G2194" s="264"/>
      <c r="H2194" s="71" t="s">
        <v>1649</v>
      </c>
      <c r="I2194" s="70" t="s">
        <v>1815</v>
      </c>
      <c r="J2194" s="70" t="s">
        <v>1958</v>
      </c>
      <c r="K2194" s="70" t="s">
        <v>1748</v>
      </c>
    </row>
    <row r="2195" spans="1:11" ht="22.5">
      <c r="A2195" s="72" t="s">
        <v>1981</v>
      </c>
      <c r="B2195" s="72"/>
      <c r="C2195" s="73" t="s">
        <v>985</v>
      </c>
      <c r="D2195" s="72" t="s">
        <v>1674</v>
      </c>
      <c r="E2195" s="72" t="s">
        <v>986</v>
      </c>
      <c r="F2195" s="257" t="s">
        <v>1935</v>
      </c>
      <c r="G2195" s="257"/>
      <c r="H2195" s="74" t="s">
        <v>1735</v>
      </c>
      <c r="I2195" s="73">
        <v>1</v>
      </c>
      <c r="J2195" s="73" t="s">
        <v>987</v>
      </c>
      <c r="K2195" s="73" t="s">
        <v>987</v>
      </c>
    </row>
    <row r="2196" spans="1:11" ht="22.5">
      <c r="A2196" s="72" t="s">
        <v>2002</v>
      </c>
      <c r="B2196" s="72"/>
      <c r="C2196" s="73" t="s">
        <v>2053</v>
      </c>
      <c r="D2196" s="72" t="s">
        <v>1674</v>
      </c>
      <c r="E2196" s="72" t="s">
        <v>1727</v>
      </c>
      <c r="F2196" s="257" t="s">
        <v>1670</v>
      </c>
      <c r="G2196" s="257"/>
      <c r="H2196" s="74" t="s">
        <v>1582</v>
      </c>
      <c r="I2196" s="73" t="s">
        <v>124</v>
      </c>
      <c r="J2196" s="73" t="s">
        <v>2055</v>
      </c>
      <c r="K2196" s="75">
        <v>0.38</v>
      </c>
    </row>
    <row r="2197" spans="1:11" ht="22.5">
      <c r="A2197" s="72" t="s">
        <v>2002</v>
      </c>
      <c r="B2197" s="72"/>
      <c r="C2197" s="73" t="s">
        <v>2184</v>
      </c>
      <c r="D2197" s="72" t="s">
        <v>1674</v>
      </c>
      <c r="E2197" s="72" t="s">
        <v>2185</v>
      </c>
      <c r="F2197" s="257" t="s">
        <v>1670</v>
      </c>
      <c r="G2197" s="257"/>
      <c r="H2197" s="74" t="s">
        <v>1582</v>
      </c>
      <c r="I2197" s="73" t="s">
        <v>2166</v>
      </c>
      <c r="J2197" s="73" t="s">
        <v>2187</v>
      </c>
      <c r="K2197" s="75">
        <v>1.65</v>
      </c>
    </row>
    <row r="2198" spans="1:11" ht="33.75">
      <c r="A2198" s="72" t="s">
        <v>1985</v>
      </c>
      <c r="B2198" s="72"/>
      <c r="C2198" s="73" t="s">
        <v>668</v>
      </c>
      <c r="D2198" s="72" t="s">
        <v>1674</v>
      </c>
      <c r="E2198" s="72" t="s">
        <v>669</v>
      </c>
      <c r="F2198" s="257" t="s">
        <v>1910</v>
      </c>
      <c r="G2198" s="257"/>
      <c r="H2198" s="74" t="s">
        <v>1735</v>
      </c>
      <c r="I2198" s="73" t="s">
        <v>1491</v>
      </c>
      <c r="J2198" s="73" t="s">
        <v>670</v>
      </c>
      <c r="K2198" s="75">
        <v>0.08</v>
      </c>
    </row>
    <row r="2199" spans="1:11" ht="33.75">
      <c r="A2199" s="72" t="s">
        <v>1985</v>
      </c>
      <c r="B2199" s="72"/>
      <c r="C2199" s="73" t="s">
        <v>1492</v>
      </c>
      <c r="D2199" s="72" t="s">
        <v>1674</v>
      </c>
      <c r="E2199" s="72" t="s">
        <v>1493</v>
      </c>
      <c r="F2199" s="257" t="s">
        <v>1910</v>
      </c>
      <c r="G2199" s="257"/>
      <c r="H2199" s="74" t="s">
        <v>1735</v>
      </c>
      <c r="I2199" s="73" t="s">
        <v>1988</v>
      </c>
      <c r="J2199" s="73" t="s">
        <v>1494</v>
      </c>
      <c r="K2199" s="75">
        <v>39.4</v>
      </c>
    </row>
    <row r="2200" spans="1:11">
      <c r="A2200" s="81"/>
      <c r="B2200" s="77"/>
      <c r="C2200" s="77"/>
      <c r="D2200" s="77"/>
      <c r="E2200" s="77"/>
      <c r="F2200" s="94" t="s">
        <v>1989</v>
      </c>
      <c r="G2200" s="94" t="s">
        <v>1495</v>
      </c>
      <c r="H2200" s="94" t="s">
        <v>1991</v>
      </c>
      <c r="I2200" s="94" t="s">
        <v>1990</v>
      </c>
      <c r="J2200" s="94" t="s">
        <v>1992</v>
      </c>
      <c r="K2200" s="94" t="s">
        <v>1495</v>
      </c>
    </row>
    <row r="2201" spans="1:11" ht="15.75" thickBot="1">
      <c r="A2201" s="81"/>
      <c r="B2201" s="77"/>
      <c r="C2201" s="77"/>
      <c r="D2201" s="77"/>
      <c r="E2201" s="77"/>
      <c r="F2201" s="73" t="s">
        <v>1993</v>
      </c>
      <c r="G2201" s="73" t="s">
        <v>1496</v>
      </c>
      <c r="H2201" s="265" t="s">
        <v>1995</v>
      </c>
      <c r="I2201" s="265"/>
      <c r="J2201" s="265" t="s">
        <v>1497</v>
      </c>
      <c r="K2201" s="265"/>
    </row>
    <row r="2202" spans="1:11" ht="15.75" thickTop="1">
      <c r="A2202" s="83"/>
      <c r="B2202" s="68"/>
      <c r="C2202" s="68"/>
      <c r="D2202" s="68"/>
      <c r="E2202" s="68"/>
      <c r="F2202" s="76"/>
      <c r="G2202" s="76"/>
      <c r="H2202" s="76"/>
      <c r="I2202" s="76"/>
      <c r="J2202" s="76"/>
      <c r="K2202" s="90"/>
    </row>
    <row r="2203" spans="1:11">
      <c r="A2203" s="69"/>
      <c r="B2203" s="69" t="s">
        <v>1845</v>
      </c>
      <c r="C2203" s="70" t="s">
        <v>1713</v>
      </c>
      <c r="D2203" s="69" t="s">
        <v>1623</v>
      </c>
      <c r="E2203" s="69" t="s">
        <v>1681</v>
      </c>
      <c r="F2203" s="264" t="s">
        <v>1745</v>
      </c>
      <c r="G2203" s="264"/>
      <c r="H2203" s="71" t="s">
        <v>1649</v>
      </c>
      <c r="I2203" s="70" t="s">
        <v>1815</v>
      </c>
      <c r="J2203" s="70" t="s">
        <v>1958</v>
      </c>
      <c r="K2203" s="70" t="s">
        <v>1748</v>
      </c>
    </row>
    <row r="2204" spans="1:11" ht="22.5">
      <c r="A2204" s="72" t="s">
        <v>1981</v>
      </c>
      <c r="B2204" s="72"/>
      <c r="C2204" s="73" t="s">
        <v>439</v>
      </c>
      <c r="D2204" s="72" t="s">
        <v>1674</v>
      </c>
      <c r="E2204" s="72" t="s">
        <v>440</v>
      </c>
      <c r="F2204" s="257" t="s">
        <v>1935</v>
      </c>
      <c r="G2204" s="257"/>
      <c r="H2204" s="74" t="s">
        <v>1735</v>
      </c>
      <c r="I2204" s="73">
        <v>1</v>
      </c>
      <c r="J2204" s="73" t="s">
        <v>441</v>
      </c>
      <c r="K2204" s="73" t="s">
        <v>441</v>
      </c>
    </row>
    <row r="2205" spans="1:11" ht="22.5">
      <c r="A2205" s="72" t="s">
        <v>2002</v>
      </c>
      <c r="B2205" s="72"/>
      <c r="C2205" s="73" t="s">
        <v>2053</v>
      </c>
      <c r="D2205" s="72" t="s">
        <v>1674</v>
      </c>
      <c r="E2205" s="72" t="s">
        <v>1727</v>
      </c>
      <c r="F2205" s="257" t="s">
        <v>1670</v>
      </c>
      <c r="G2205" s="257"/>
      <c r="H2205" s="74" t="s">
        <v>1582</v>
      </c>
      <c r="I2205" s="73" t="s">
        <v>2005</v>
      </c>
      <c r="J2205" s="73" t="s">
        <v>2055</v>
      </c>
      <c r="K2205" s="75">
        <v>0.64</v>
      </c>
    </row>
    <row r="2206" spans="1:11" ht="22.5">
      <c r="A2206" s="72" t="s">
        <v>2002</v>
      </c>
      <c r="B2206" s="72"/>
      <c r="C2206" s="73" t="s">
        <v>2184</v>
      </c>
      <c r="D2206" s="72" t="s">
        <v>1674</v>
      </c>
      <c r="E2206" s="72" t="s">
        <v>2185</v>
      </c>
      <c r="F2206" s="257" t="s">
        <v>1670</v>
      </c>
      <c r="G2206" s="257"/>
      <c r="H2206" s="74" t="s">
        <v>1582</v>
      </c>
      <c r="I2206" s="73" t="s">
        <v>996</v>
      </c>
      <c r="J2206" s="73" t="s">
        <v>2187</v>
      </c>
      <c r="K2206" s="75">
        <v>2.81</v>
      </c>
    </row>
    <row r="2207" spans="1:11" ht="33.75">
      <c r="A2207" s="72" t="s">
        <v>1985</v>
      </c>
      <c r="B2207" s="72"/>
      <c r="C2207" s="73" t="s">
        <v>668</v>
      </c>
      <c r="D2207" s="72" t="s">
        <v>1674</v>
      </c>
      <c r="E2207" s="72" t="s">
        <v>669</v>
      </c>
      <c r="F2207" s="257" t="s">
        <v>1910</v>
      </c>
      <c r="G2207" s="257"/>
      <c r="H2207" s="74" t="s">
        <v>1735</v>
      </c>
      <c r="I2207" s="73" t="s">
        <v>1491</v>
      </c>
      <c r="J2207" s="73" t="s">
        <v>670</v>
      </c>
      <c r="K2207" s="75">
        <v>0.08</v>
      </c>
    </row>
    <row r="2208" spans="1:11" ht="33.75">
      <c r="A2208" s="72" t="s">
        <v>1985</v>
      </c>
      <c r="B2208" s="72"/>
      <c r="C2208" s="73" t="s">
        <v>1498</v>
      </c>
      <c r="D2208" s="72" t="s">
        <v>1674</v>
      </c>
      <c r="E2208" s="72" t="s">
        <v>1499</v>
      </c>
      <c r="F2208" s="257" t="s">
        <v>1910</v>
      </c>
      <c r="G2208" s="257"/>
      <c r="H2208" s="74" t="s">
        <v>1735</v>
      </c>
      <c r="I2208" s="73" t="s">
        <v>1988</v>
      </c>
      <c r="J2208" s="73" t="s">
        <v>1500</v>
      </c>
      <c r="K2208" s="75">
        <v>79.44</v>
      </c>
    </row>
    <row r="2209" spans="1:11">
      <c r="A2209" s="81"/>
      <c r="B2209" s="77"/>
      <c r="C2209" s="77"/>
      <c r="D2209" s="77"/>
      <c r="E2209" s="77"/>
      <c r="F2209" s="94" t="s">
        <v>1989</v>
      </c>
      <c r="G2209" s="94" t="s">
        <v>1501</v>
      </c>
      <c r="H2209" s="94" t="s">
        <v>1991</v>
      </c>
      <c r="I2209" s="94" t="s">
        <v>1990</v>
      </c>
      <c r="J2209" s="94" t="s">
        <v>1992</v>
      </c>
      <c r="K2209" s="94" t="s">
        <v>1501</v>
      </c>
    </row>
    <row r="2210" spans="1:11" ht="15.75" thickBot="1">
      <c r="A2210" s="81"/>
      <c r="B2210" s="77"/>
      <c r="C2210" s="77"/>
      <c r="D2210" s="77"/>
      <c r="E2210" s="77"/>
      <c r="F2210" s="73" t="s">
        <v>1993</v>
      </c>
      <c r="G2210" s="73" t="s">
        <v>1502</v>
      </c>
      <c r="H2210" s="265" t="s">
        <v>1995</v>
      </c>
      <c r="I2210" s="265"/>
      <c r="J2210" s="265" t="s">
        <v>1503</v>
      </c>
      <c r="K2210" s="265"/>
    </row>
    <row r="2211" spans="1:11" ht="15.75" thickTop="1">
      <c r="A2211" s="83"/>
      <c r="B2211" s="68"/>
      <c r="C2211" s="68"/>
      <c r="D2211" s="68"/>
      <c r="E2211" s="68"/>
      <c r="F2211" s="76"/>
      <c r="G2211" s="76"/>
      <c r="H2211" s="76"/>
      <c r="I2211" s="76"/>
      <c r="J2211" s="76"/>
      <c r="K2211" s="90"/>
    </row>
    <row r="2212" spans="1:11">
      <c r="A2212" s="69"/>
      <c r="B2212" s="69" t="s">
        <v>1845</v>
      </c>
      <c r="C2212" s="70" t="s">
        <v>1713</v>
      </c>
      <c r="D2212" s="69" t="s">
        <v>1623</v>
      </c>
      <c r="E2212" s="69" t="s">
        <v>1681</v>
      </c>
      <c r="F2212" s="264" t="s">
        <v>1745</v>
      </c>
      <c r="G2212" s="264"/>
      <c r="H2212" s="71" t="s">
        <v>1649</v>
      </c>
      <c r="I2212" s="70" t="s">
        <v>1815</v>
      </c>
      <c r="J2212" s="70" t="s">
        <v>1958</v>
      </c>
      <c r="K2212" s="70" t="s">
        <v>1748</v>
      </c>
    </row>
    <row r="2213" spans="1:11" ht="33.75">
      <c r="A2213" s="72" t="s">
        <v>1981</v>
      </c>
      <c r="B2213" s="72"/>
      <c r="C2213" s="73" t="s">
        <v>2167</v>
      </c>
      <c r="D2213" s="72" t="s">
        <v>1674</v>
      </c>
      <c r="E2213" s="72" t="s">
        <v>2168</v>
      </c>
      <c r="F2213" s="257" t="s">
        <v>1670</v>
      </c>
      <c r="G2213" s="257"/>
      <c r="H2213" s="74" t="s">
        <v>1586</v>
      </c>
      <c r="I2213" s="73">
        <v>1</v>
      </c>
      <c r="J2213" s="73" t="s">
        <v>2170</v>
      </c>
      <c r="K2213" s="73" t="s">
        <v>2170</v>
      </c>
    </row>
    <row r="2214" spans="1:11" ht="22.5">
      <c r="A2214" s="72" t="s">
        <v>2002</v>
      </c>
      <c r="B2214" s="72"/>
      <c r="C2214" s="73" t="s">
        <v>2053</v>
      </c>
      <c r="D2214" s="72" t="s">
        <v>1674</v>
      </c>
      <c r="E2214" s="72" t="s">
        <v>1727</v>
      </c>
      <c r="F2214" s="257" t="s">
        <v>1670</v>
      </c>
      <c r="G2214" s="257"/>
      <c r="H2214" s="74" t="s">
        <v>1582</v>
      </c>
      <c r="I2214" s="73" t="s">
        <v>1504</v>
      </c>
      <c r="J2214" s="73" t="s">
        <v>2055</v>
      </c>
      <c r="K2214" s="75">
        <v>0.35</v>
      </c>
    </row>
    <row r="2215" spans="1:11">
      <c r="A2215" s="81"/>
      <c r="B2215" s="77"/>
      <c r="C2215" s="77"/>
      <c r="D2215" s="77"/>
      <c r="E2215" s="77"/>
      <c r="F2215" s="94" t="s">
        <v>1989</v>
      </c>
      <c r="G2215" s="94" t="s">
        <v>326</v>
      </c>
      <c r="H2215" s="94" t="s">
        <v>1991</v>
      </c>
      <c r="I2215" s="94" t="s">
        <v>1990</v>
      </c>
      <c r="J2215" s="94" t="s">
        <v>1992</v>
      </c>
      <c r="K2215" s="94" t="s">
        <v>326</v>
      </c>
    </row>
    <row r="2216" spans="1:11" ht="15.75" thickBot="1">
      <c r="A2216" s="81"/>
      <c r="B2216" s="77"/>
      <c r="C2216" s="77"/>
      <c r="D2216" s="77"/>
      <c r="E2216" s="77"/>
      <c r="F2216" s="73" t="s">
        <v>1993</v>
      </c>
      <c r="G2216" s="73" t="s">
        <v>1106</v>
      </c>
      <c r="H2216" s="265" t="s">
        <v>1995</v>
      </c>
      <c r="I2216" s="265"/>
      <c r="J2216" s="265" t="s">
        <v>2379</v>
      </c>
      <c r="K2216" s="265"/>
    </row>
    <row r="2217" spans="1:11" ht="15.75" thickTop="1">
      <c r="A2217" s="83"/>
      <c r="B2217" s="68"/>
      <c r="C2217" s="68"/>
      <c r="D2217" s="68"/>
      <c r="E2217" s="68"/>
      <c r="F2217" s="76"/>
      <c r="G2217" s="76"/>
      <c r="H2217" s="76"/>
      <c r="I2217" s="76"/>
      <c r="J2217" s="76"/>
      <c r="K2217" s="90"/>
    </row>
    <row r="2218" spans="1:11">
      <c r="A2218" s="69"/>
      <c r="B2218" s="69" t="s">
        <v>1845</v>
      </c>
      <c r="C2218" s="70" t="s">
        <v>1713</v>
      </c>
      <c r="D2218" s="69" t="s">
        <v>1623</v>
      </c>
      <c r="E2218" s="69" t="s">
        <v>1681</v>
      </c>
      <c r="F2218" s="264" t="s">
        <v>1745</v>
      </c>
      <c r="G2218" s="264"/>
      <c r="H2218" s="71" t="s">
        <v>1649</v>
      </c>
      <c r="I2218" s="70" t="s">
        <v>1815</v>
      </c>
      <c r="J2218" s="70" t="s">
        <v>1958</v>
      </c>
      <c r="K2218" s="70" t="s">
        <v>1748</v>
      </c>
    </row>
    <row r="2219" spans="1:11" ht="22.5">
      <c r="A2219" s="72" t="s">
        <v>1981</v>
      </c>
      <c r="B2219" s="72"/>
      <c r="C2219" s="73" t="s">
        <v>468</v>
      </c>
      <c r="D2219" s="72" t="s">
        <v>1674</v>
      </c>
      <c r="E2219" s="72" t="s">
        <v>469</v>
      </c>
      <c r="F2219" s="257" t="s">
        <v>1935</v>
      </c>
      <c r="G2219" s="257"/>
      <c r="H2219" s="74" t="s">
        <v>1586</v>
      </c>
      <c r="I2219" s="73">
        <v>1</v>
      </c>
      <c r="J2219" s="73" t="s">
        <v>470</v>
      </c>
      <c r="K2219" s="73" t="s">
        <v>470</v>
      </c>
    </row>
    <row r="2220" spans="1:11" ht="22.5">
      <c r="A2220" s="72" t="s">
        <v>2002</v>
      </c>
      <c r="B2220" s="72"/>
      <c r="C2220" s="73" t="s">
        <v>2188</v>
      </c>
      <c r="D2220" s="72" t="s">
        <v>1674</v>
      </c>
      <c r="E2220" s="72" t="s">
        <v>2189</v>
      </c>
      <c r="F2220" s="257" t="s">
        <v>1670</v>
      </c>
      <c r="G2220" s="257"/>
      <c r="H2220" s="74" t="s">
        <v>1582</v>
      </c>
      <c r="I2220" s="73" t="s">
        <v>2357</v>
      </c>
      <c r="J2220" s="73" t="s">
        <v>2190</v>
      </c>
      <c r="K2220" s="75">
        <v>4.91</v>
      </c>
    </row>
    <row r="2221" spans="1:11" ht="22.5">
      <c r="A2221" s="72" t="s">
        <v>2002</v>
      </c>
      <c r="B2221" s="72"/>
      <c r="C2221" s="73" t="s">
        <v>2184</v>
      </c>
      <c r="D2221" s="72" t="s">
        <v>1674</v>
      </c>
      <c r="E2221" s="72" t="s">
        <v>2185</v>
      </c>
      <c r="F2221" s="257" t="s">
        <v>1670</v>
      </c>
      <c r="G2221" s="257"/>
      <c r="H2221" s="74" t="s">
        <v>1582</v>
      </c>
      <c r="I2221" s="73" t="s">
        <v>2357</v>
      </c>
      <c r="J2221" s="73" t="s">
        <v>2187</v>
      </c>
      <c r="K2221" s="75">
        <v>6.29</v>
      </c>
    </row>
    <row r="2222" spans="1:11" ht="33.75">
      <c r="A2222" s="72" t="s">
        <v>1985</v>
      </c>
      <c r="B2222" s="72"/>
      <c r="C2222" s="73" t="s">
        <v>1327</v>
      </c>
      <c r="D2222" s="72" t="s">
        <v>1674</v>
      </c>
      <c r="E2222" s="72" t="s">
        <v>1328</v>
      </c>
      <c r="F2222" s="257" t="s">
        <v>1910</v>
      </c>
      <c r="G2222" s="257"/>
      <c r="H2222" s="74" t="s">
        <v>1735</v>
      </c>
      <c r="I2222" s="73" t="s">
        <v>819</v>
      </c>
      <c r="J2222" s="73" t="s">
        <v>1330</v>
      </c>
      <c r="K2222" s="75">
        <v>0.54</v>
      </c>
    </row>
    <row r="2223" spans="1:11" ht="33.75">
      <c r="A2223" s="72" t="s">
        <v>1985</v>
      </c>
      <c r="B2223" s="72"/>
      <c r="C2223" s="73" t="s">
        <v>1333</v>
      </c>
      <c r="D2223" s="72" t="s">
        <v>1674</v>
      </c>
      <c r="E2223" s="72" t="s">
        <v>1334</v>
      </c>
      <c r="F2223" s="257" t="s">
        <v>1910</v>
      </c>
      <c r="G2223" s="257"/>
      <c r="H2223" s="74" t="s">
        <v>1735</v>
      </c>
      <c r="I2223" s="73" t="s">
        <v>1505</v>
      </c>
      <c r="J2223" s="73" t="s">
        <v>2212</v>
      </c>
      <c r="K2223" s="75">
        <v>0.21</v>
      </c>
    </row>
    <row r="2224" spans="1:11" ht="33.75">
      <c r="A2224" s="72" t="s">
        <v>1985</v>
      </c>
      <c r="B2224" s="72"/>
      <c r="C2224" s="73" t="s">
        <v>1335</v>
      </c>
      <c r="D2224" s="72" t="s">
        <v>1674</v>
      </c>
      <c r="E2224" s="72" t="s">
        <v>1336</v>
      </c>
      <c r="F2224" s="257" t="s">
        <v>1910</v>
      </c>
      <c r="G2224" s="257"/>
      <c r="H2224" s="74" t="s">
        <v>1735</v>
      </c>
      <c r="I2224" s="73" t="s">
        <v>1506</v>
      </c>
      <c r="J2224" s="73" t="s">
        <v>1338</v>
      </c>
      <c r="K2224" s="75">
        <v>0.71</v>
      </c>
    </row>
    <row r="2225" spans="1:11" ht="33.75">
      <c r="A2225" s="72" t="s">
        <v>1985</v>
      </c>
      <c r="B2225" s="72"/>
      <c r="C2225" s="73" t="s">
        <v>1507</v>
      </c>
      <c r="D2225" s="72" t="s">
        <v>1674</v>
      </c>
      <c r="E2225" s="72" t="s">
        <v>1508</v>
      </c>
      <c r="F2225" s="257" t="s">
        <v>1910</v>
      </c>
      <c r="G2225" s="257"/>
      <c r="H2225" s="74" t="s">
        <v>1586</v>
      </c>
      <c r="I2225" s="73" t="s">
        <v>2561</v>
      </c>
      <c r="J2225" s="73" t="s">
        <v>2721</v>
      </c>
      <c r="K2225" s="75">
        <v>5.07</v>
      </c>
    </row>
    <row r="2226" spans="1:11">
      <c r="A2226" s="81"/>
      <c r="B2226" s="77"/>
      <c r="C2226" s="77"/>
      <c r="D2226" s="77"/>
      <c r="E2226" s="77"/>
      <c r="F2226" s="94" t="s">
        <v>1989</v>
      </c>
      <c r="G2226" s="94" t="s">
        <v>1509</v>
      </c>
      <c r="H2226" s="94" t="s">
        <v>1991</v>
      </c>
      <c r="I2226" s="94" t="s">
        <v>1990</v>
      </c>
      <c r="J2226" s="94" t="s">
        <v>1992</v>
      </c>
      <c r="K2226" s="94" t="s">
        <v>1509</v>
      </c>
    </row>
    <row r="2227" spans="1:11" ht="15.75" thickBot="1">
      <c r="A2227" s="81"/>
      <c r="B2227" s="77"/>
      <c r="C2227" s="77"/>
      <c r="D2227" s="77"/>
      <c r="E2227" s="77"/>
      <c r="F2227" s="73" t="s">
        <v>1993</v>
      </c>
      <c r="G2227" s="73" t="s">
        <v>2067</v>
      </c>
      <c r="H2227" s="265" t="s">
        <v>1995</v>
      </c>
      <c r="I2227" s="265"/>
      <c r="J2227" s="265" t="s">
        <v>1510</v>
      </c>
      <c r="K2227" s="265"/>
    </row>
    <row r="2228" spans="1:11" ht="15.75" thickTop="1">
      <c r="A2228" s="83"/>
      <c r="B2228" s="68"/>
      <c r="C2228" s="68"/>
      <c r="D2228" s="68"/>
      <c r="E2228" s="68"/>
      <c r="F2228" s="76"/>
      <c r="G2228" s="76"/>
      <c r="H2228" s="76"/>
      <c r="I2228" s="76"/>
      <c r="J2228" s="76"/>
      <c r="K2228" s="90"/>
    </row>
    <row r="2229" spans="1:11">
      <c r="A2229" s="69"/>
      <c r="B2229" s="69" t="s">
        <v>1845</v>
      </c>
      <c r="C2229" s="70" t="s">
        <v>1713</v>
      </c>
      <c r="D2229" s="69" t="s">
        <v>1623</v>
      </c>
      <c r="E2229" s="69" t="s">
        <v>1681</v>
      </c>
      <c r="F2229" s="264" t="s">
        <v>1745</v>
      </c>
      <c r="G2229" s="264"/>
      <c r="H2229" s="71" t="s">
        <v>1649</v>
      </c>
      <c r="I2229" s="70" t="s">
        <v>1815</v>
      </c>
      <c r="J2229" s="70" t="s">
        <v>1958</v>
      </c>
      <c r="K2229" s="70" t="s">
        <v>1748</v>
      </c>
    </row>
    <row r="2230" spans="1:11" ht="22.5">
      <c r="A2230" s="72" t="s">
        <v>1981</v>
      </c>
      <c r="B2230" s="72"/>
      <c r="C2230" s="73" t="s">
        <v>388</v>
      </c>
      <c r="D2230" s="72" t="s">
        <v>1674</v>
      </c>
      <c r="E2230" s="72" t="s">
        <v>389</v>
      </c>
      <c r="F2230" s="257" t="s">
        <v>1935</v>
      </c>
      <c r="G2230" s="257"/>
      <c r="H2230" s="74" t="s">
        <v>1586</v>
      </c>
      <c r="I2230" s="73">
        <v>1</v>
      </c>
      <c r="J2230" s="73" t="s">
        <v>390</v>
      </c>
      <c r="K2230" s="73" t="s">
        <v>390</v>
      </c>
    </row>
    <row r="2231" spans="1:11" ht="22.5">
      <c r="A2231" s="72" t="s">
        <v>2002</v>
      </c>
      <c r="B2231" s="72"/>
      <c r="C2231" s="73" t="s">
        <v>2188</v>
      </c>
      <c r="D2231" s="72" t="s">
        <v>1674</v>
      </c>
      <c r="E2231" s="72" t="s">
        <v>2189</v>
      </c>
      <c r="F2231" s="257" t="s">
        <v>1670</v>
      </c>
      <c r="G2231" s="257"/>
      <c r="H2231" s="74" t="s">
        <v>1582</v>
      </c>
      <c r="I2231" s="73" t="s">
        <v>460</v>
      </c>
      <c r="J2231" s="73" t="s">
        <v>2190</v>
      </c>
      <c r="K2231" s="75">
        <v>4.7699999999999996</v>
      </c>
    </row>
    <row r="2232" spans="1:11" ht="22.5">
      <c r="A2232" s="72" t="s">
        <v>2002</v>
      </c>
      <c r="B2232" s="72"/>
      <c r="C2232" s="73" t="s">
        <v>2184</v>
      </c>
      <c r="D2232" s="72" t="s">
        <v>1674</v>
      </c>
      <c r="E2232" s="72" t="s">
        <v>2185</v>
      </c>
      <c r="F2232" s="257" t="s">
        <v>1670</v>
      </c>
      <c r="G2232" s="257"/>
      <c r="H2232" s="74" t="s">
        <v>1582</v>
      </c>
      <c r="I2232" s="73" t="s">
        <v>460</v>
      </c>
      <c r="J2232" s="73" t="s">
        <v>2187</v>
      </c>
      <c r="K2232" s="75">
        <v>6.11</v>
      </c>
    </row>
    <row r="2233" spans="1:11" ht="33.75">
      <c r="A2233" s="72" t="s">
        <v>1985</v>
      </c>
      <c r="B2233" s="72"/>
      <c r="C2233" s="73" t="s">
        <v>1333</v>
      </c>
      <c r="D2233" s="72" t="s">
        <v>1674</v>
      </c>
      <c r="E2233" s="72" t="s">
        <v>1334</v>
      </c>
      <c r="F2233" s="257" t="s">
        <v>1910</v>
      </c>
      <c r="G2233" s="257"/>
      <c r="H2233" s="74" t="s">
        <v>1735</v>
      </c>
      <c r="I2233" s="73" t="s">
        <v>1511</v>
      </c>
      <c r="J2233" s="73" t="s">
        <v>2212</v>
      </c>
      <c r="K2233" s="75">
        <v>0.2</v>
      </c>
    </row>
    <row r="2234" spans="1:11" ht="33.75">
      <c r="A2234" s="72" t="s">
        <v>1985</v>
      </c>
      <c r="B2234" s="72"/>
      <c r="C2234" s="73" t="s">
        <v>1512</v>
      </c>
      <c r="D2234" s="72" t="s">
        <v>1674</v>
      </c>
      <c r="E2234" s="72" t="s">
        <v>1513</v>
      </c>
      <c r="F2234" s="257" t="s">
        <v>1910</v>
      </c>
      <c r="G2234" s="257"/>
      <c r="H2234" s="74" t="s">
        <v>1586</v>
      </c>
      <c r="I2234" s="73" t="s">
        <v>1514</v>
      </c>
      <c r="J2234" s="73" t="s">
        <v>2129</v>
      </c>
      <c r="K2234" s="75">
        <v>2.71</v>
      </c>
    </row>
    <row r="2235" spans="1:11">
      <c r="A2235" s="81"/>
      <c r="B2235" s="77"/>
      <c r="C2235" s="77"/>
      <c r="D2235" s="77"/>
      <c r="E2235" s="77"/>
      <c r="F2235" s="94" t="s">
        <v>1989</v>
      </c>
      <c r="G2235" s="94" t="s">
        <v>1515</v>
      </c>
      <c r="H2235" s="94" t="s">
        <v>1991</v>
      </c>
      <c r="I2235" s="94" t="s">
        <v>1990</v>
      </c>
      <c r="J2235" s="94" t="s">
        <v>1992</v>
      </c>
      <c r="K2235" s="94" t="s">
        <v>1515</v>
      </c>
    </row>
    <row r="2236" spans="1:11" ht="15.75" thickBot="1">
      <c r="A2236" s="81"/>
      <c r="B2236" s="77"/>
      <c r="C2236" s="77"/>
      <c r="D2236" s="77"/>
      <c r="E2236" s="77"/>
      <c r="F2236" s="73" t="s">
        <v>1993</v>
      </c>
      <c r="G2236" s="73" t="s">
        <v>1410</v>
      </c>
      <c r="H2236" s="265" t="s">
        <v>1995</v>
      </c>
      <c r="I2236" s="265"/>
      <c r="J2236" s="265" t="s">
        <v>1516</v>
      </c>
      <c r="K2236" s="265"/>
    </row>
    <row r="2237" spans="1:11" ht="15.75" thickTop="1">
      <c r="A2237" s="83"/>
      <c r="B2237" s="68"/>
      <c r="C2237" s="68"/>
      <c r="D2237" s="68"/>
      <c r="E2237" s="68"/>
      <c r="F2237" s="76"/>
      <c r="G2237" s="76"/>
      <c r="H2237" s="76"/>
      <c r="I2237" s="76"/>
      <c r="J2237" s="76"/>
      <c r="K2237" s="90"/>
    </row>
    <row r="2238" spans="1:11">
      <c r="A2238" s="69"/>
      <c r="B2238" s="69" t="s">
        <v>1845</v>
      </c>
      <c r="C2238" s="70" t="s">
        <v>1713</v>
      </c>
      <c r="D2238" s="69" t="s">
        <v>1623</v>
      </c>
      <c r="E2238" s="69" t="s">
        <v>1681</v>
      </c>
      <c r="F2238" s="264" t="s">
        <v>1745</v>
      </c>
      <c r="G2238" s="264"/>
      <c r="H2238" s="71" t="s">
        <v>1649</v>
      </c>
      <c r="I2238" s="70" t="s">
        <v>1815</v>
      </c>
      <c r="J2238" s="70" t="s">
        <v>1958</v>
      </c>
      <c r="K2238" s="70" t="s">
        <v>1748</v>
      </c>
    </row>
    <row r="2239" spans="1:11" ht="22.5">
      <c r="A2239" s="72" t="s">
        <v>1981</v>
      </c>
      <c r="B2239" s="72"/>
      <c r="C2239" s="73" t="s">
        <v>2124</v>
      </c>
      <c r="D2239" s="72" t="s">
        <v>1674</v>
      </c>
      <c r="E2239" s="72" t="s">
        <v>2125</v>
      </c>
      <c r="F2239" s="257" t="s">
        <v>1670</v>
      </c>
      <c r="G2239" s="257"/>
      <c r="H2239" s="74" t="s">
        <v>1582</v>
      </c>
      <c r="I2239" s="73">
        <v>1</v>
      </c>
      <c r="J2239" s="73" t="s">
        <v>2127</v>
      </c>
      <c r="K2239" s="73" t="s">
        <v>2127</v>
      </c>
    </row>
    <row r="2240" spans="1:11" ht="22.5">
      <c r="A2240" s="72" t="s">
        <v>2002</v>
      </c>
      <c r="B2240" s="72"/>
      <c r="C2240" s="73" t="s">
        <v>2394</v>
      </c>
      <c r="D2240" s="72" t="s">
        <v>1674</v>
      </c>
      <c r="E2240" s="72" t="s">
        <v>2395</v>
      </c>
      <c r="F2240" s="257" t="s">
        <v>1670</v>
      </c>
      <c r="G2240" s="257"/>
      <c r="H2240" s="74" t="s">
        <v>1582</v>
      </c>
      <c r="I2240" s="73" t="s">
        <v>1988</v>
      </c>
      <c r="J2240" s="73" t="s">
        <v>2396</v>
      </c>
      <c r="K2240" s="75">
        <v>0.41</v>
      </c>
    </row>
    <row r="2241" spans="1:11" ht="22.5">
      <c r="A2241" s="72" t="s">
        <v>2002</v>
      </c>
      <c r="B2241" s="72"/>
      <c r="C2241" s="73" t="s">
        <v>2397</v>
      </c>
      <c r="D2241" s="72" t="s">
        <v>1674</v>
      </c>
      <c r="E2241" s="72" t="s">
        <v>2398</v>
      </c>
      <c r="F2241" s="257" t="s">
        <v>1670</v>
      </c>
      <c r="G2241" s="257"/>
      <c r="H2241" s="74" t="s">
        <v>1582</v>
      </c>
      <c r="I2241" s="73" t="s">
        <v>1988</v>
      </c>
      <c r="J2241" s="73" t="s">
        <v>2399</v>
      </c>
      <c r="K2241" s="75">
        <v>0.75</v>
      </c>
    </row>
    <row r="2242" spans="1:11" ht="22.5">
      <c r="A2242" s="72" t="s">
        <v>2002</v>
      </c>
      <c r="B2242" s="72"/>
      <c r="C2242" s="73" t="s">
        <v>1164</v>
      </c>
      <c r="D2242" s="72" t="s">
        <v>1674</v>
      </c>
      <c r="E2242" s="72" t="s">
        <v>1165</v>
      </c>
      <c r="F2242" s="257" t="s">
        <v>1670</v>
      </c>
      <c r="G2242" s="257"/>
      <c r="H2242" s="74" t="s">
        <v>1582</v>
      </c>
      <c r="I2242" s="73" t="s">
        <v>1988</v>
      </c>
      <c r="J2242" s="73" t="s">
        <v>2074</v>
      </c>
      <c r="K2242" s="75">
        <v>0.11</v>
      </c>
    </row>
    <row r="2243" spans="1:11" ht="33.75">
      <c r="A2243" s="72" t="s">
        <v>1985</v>
      </c>
      <c r="B2243" s="72"/>
      <c r="C2243" s="73" t="s">
        <v>2403</v>
      </c>
      <c r="D2243" s="72" t="s">
        <v>1674</v>
      </c>
      <c r="E2243" s="72" t="s">
        <v>2404</v>
      </c>
      <c r="F2243" s="257" t="s">
        <v>2329</v>
      </c>
      <c r="G2243" s="257"/>
      <c r="H2243" s="74" t="s">
        <v>1582</v>
      </c>
      <c r="I2243" s="73" t="s">
        <v>1988</v>
      </c>
      <c r="J2243" s="73" t="s">
        <v>2405</v>
      </c>
      <c r="K2243" s="75">
        <v>1.79</v>
      </c>
    </row>
    <row r="2244" spans="1:11" ht="33.75">
      <c r="A2244" s="72" t="s">
        <v>1985</v>
      </c>
      <c r="B2244" s="72"/>
      <c r="C2244" s="73" t="s">
        <v>2409</v>
      </c>
      <c r="D2244" s="72" t="s">
        <v>1674</v>
      </c>
      <c r="E2244" s="72" t="s">
        <v>2410</v>
      </c>
      <c r="F2244" s="257" t="s">
        <v>2329</v>
      </c>
      <c r="G2244" s="257"/>
      <c r="H2244" s="74" t="s">
        <v>1582</v>
      </c>
      <c r="I2244" s="73" t="s">
        <v>1988</v>
      </c>
      <c r="J2244" s="73" t="s">
        <v>2411</v>
      </c>
      <c r="K2244" s="75">
        <v>0.37</v>
      </c>
    </row>
    <row r="2245" spans="1:11" ht="33.75">
      <c r="A2245" s="72" t="s">
        <v>1985</v>
      </c>
      <c r="B2245" s="72"/>
      <c r="C2245" s="73" t="s">
        <v>2412</v>
      </c>
      <c r="D2245" s="72" t="s">
        <v>1674</v>
      </c>
      <c r="E2245" s="72" t="s">
        <v>2413</v>
      </c>
      <c r="F2245" s="257" t="s">
        <v>1987</v>
      </c>
      <c r="G2245" s="257"/>
      <c r="H2245" s="74" t="s">
        <v>1582</v>
      </c>
      <c r="I2245" s="73" t="s">
        <v>1988</v>
      </c>
      <c r="J2245" s="73" t="s">
        <v>2414</v>
      </c>
      <c r="K2245" s="75">
        <v>0.02</v>
      </c>
    </row>
    <row r="2246" spans="1:11" ht="33.75">
      <c r="A2246" s="72" t="s">
        <v>1985</v>
      </c>
      <c r="B2246" s="72"/>
      <c r="C2246" s="73" t="s">
        <v>2415</v>
      </c>
      <c r="D2246" s="72" t="s">
        <v>1674</v>
      </c>
      <c r="E2246" s="72" t="s">
        <v>2416</v>
      </c>
      <c r="F2246" s="257" t="s">
        <v>2417</v>
      </c>
      <c r="G2246" s="257"/>
      <c r="H2246" s="74" t="s">
        <v>1582</v>
      </c>
      <c r="I2246" s="73" t="s">
        <v>1988</v>
      </c>
      <c r="J2246" s="73" t="s">
        <v>2418</v>
      </c>
      <c r="K2246" s="75">
        <v>0.8</v>
      </c>
    </row>
    <row r="2247" spans="1:11" ht="33.75">
      <c r="A2247" s="72" t="s">
        <v>1985</v>
      </c>
      <c r="B2247" s="72"/>
      <c r="C2247" s="73" t="s">
        <v>1166</v>
      </c>
      <c r="D2247" s="72" t="s">
        <v>1674</v>
      </c>
      <c r="E2247" s="72" t="s">
        <v>1167</v>
      </c>
      <c r="F2247" s="257" t="s">
        <v>2012</v>
      </c>
      <c r="G2247" s="257"/>
      <c r="H2247" s="74" t="s">
        <v>1582</v>
      </c>
      <c r="I2247" s="73" t="s">
        <v>1988</v>
      </c>
      <c r="J2247" s="73" t="s">
        <v>1168</v>
      </c>
      <c r="K2247" s="75">
        <v>9.81</v>
      </c>
    </row>
    <row r="2248" spans="1:11">
      <c r="A2248" s="81"/>
      <c r="B2248" s="77"/>
      <c r="C2248" s="77"/>
      <c r="D2248" s="77"/>
      <c r="E2248" s="77"/>
      <c r="F2248" s="94" t="s">
        <v>1989</v>
      </c>
      <c r="G2248" s="94" t="s">
        <v>1517</v>
      </c>
      <c r="H2248" s="94" t="s">
        <v>1991</v>
      </c>
      <c r="I2248" s="94" t="s">
        <v>1990</v>
      </c>
      <c r="J2248" s="94" t="s">
        <v>1992</v>
      </c>
      <c r="K2248" s="94" t="s">
        <v>1517</v>
      </c>
    </row>
    <row r="2249" spans="1:11" ht="15.75" thickBot="1">
      <c r="A2249" s="81"/>
      <c r="B2249" s="77"/>
      <c r="C2249" s="77"/>
      <c r="D2249" s="77"/>
      <c r="E2249" s="77"/>
      <c r="F2249" s="73" t="s">
        <v>1993</v>
      </c>
      <c r="G2249" s="73" t="s">
        <v>1518</v>
      </c>
      <c r="H2249" s="265" t="s">
        <v>1995</v>
      </c>
      <c r="I2249" s="265"/>
      <c r="J2249" s="265" t="s">
        <v>1519</v>
      </c>
      <c r="K2249" s="265"/>
    </row>
    <row r="2250" spans="1:11" ht="15.75" thickTop="1">
      <c r="A2250" s="83"/>
      <c r="B2250" s="68"/>
      <c r="C2250" s="68"/>
      <c r="D2250" s="68"/>
      <c r="E2250" s="68"/>
      <c r="F2250" s="76"/>
      <c r="G2250" s="76"/>
      <c r="H2250" s="76"/>
      <c r="I2250" s="76"/>
      <c r="J2250" s="76"/>
      <c r="K2250" s="90"/>
    </row>
    <row r="2251" spans="1:11">
      <c r="A2251" s="69"/>
      <c r="B2251" s="69" t="s">
        <v>1845</v>
      </c>
      <c r="C2251" s="70" t="s">
        <v>1713</v>
      </c>
      <c r="D2251" s="69" t="s">
        <v>1623</v>
      </c>
      <c r="E2251" s="69" t="s">
        <v>1681</v>
      </c>
      <c r="F2251" s="264" t="s">
        <v>1745</v>
      </c>
      <c r="G2251" s="264"/>
      <c r="H2251" s="71" t="s">
        <v>1649</v>
      </c>
      <c r="I2251" s="70" t="s">
        <v>1815</v>
      </c>
      <c r="J2251" s="70" t="s">
        <v>1958</v>
      </c>
      <c r="K2251" s="70" t="s">
        <v>1748</v>
      </c>
    </row>
    <row r="2252" spans="1:11" ht="22.5">
      <c r="A2252" s="72" t="s">
        <v>1981</v>
      </c>
      <c r="B2252" s="72"/>
      <c r="C2252" s="73" t="s">
        <v>1397</v>
      </c>
      <c r="D2252" s="72" t="s">
        <v>1674</v>
      </c>
      <c r="E2252" s="72" t="s">
        <v>1398</v>
      </c>
      <c r="F2252" s="257" t="s">
        <v>1912</v>
      </c>
      <c r="G2252" s="257"/>
      <c r="H2252" s="74" t="s">
        <v>1643</v>
      </c>
      <c r="I2252" s="73">
        <v>1</v>
      </c>
      <c r="J2252" s="73" t="s">
        <v>1399</v>
      </c>
      <c r="K2252" s="73" t="s">
        <v>1399</v>
      </c>
    </row>
    <row r="2253" spans="1:11" ht="22.5">
      <c r="A2253" s="72" t="s">
        <v>2002</v>
      </c>
      <c r="B2253" s="72"/>
      <c r="C2253" s="73" t="s">
        <v>2053</v>
      </c>
      <c r="D2253" s="72" t="s">
        <v>1674</v>
      </c>
      <c r="E2253" s="72" t="s">
        <v>1727</v>
      </c>
      <c r="F2253" s="257" t="s">
        <v>1670</v>
      </c>
      <c r="G2253" s="257"/>
      <c r="H2253" s="74" t="s">
        <v>1582</v>
      </c>
      <c r="I2253" s="73" t="s">
        <v>2126</v>
      </c>
      <c r="J2253" s="73" t="s">
        <v>2055</v>
      </c>
      <c r="K2253" s="75">
        <v>6.49</v>
      </c>
    </row>
    <row r="2254" spans="1:11" ht="22.5">
      <c r="A2254" s="72" t="s">
        <v>2002</v>
      </c>
      <c r="B2254" s="72"/>
      <c r="C2254" s="73" t="s">
        <v>2124</v>
      </c>
      <c r="D2254" s="72" t="s">
        <v>1674</v>
      </c>
      <c r="E2254" s="72" t="s">
        <v>2125</v>
      </c>
      <c r="F2254" s="257" t="s">
        <v>1670</v>
      </c>
      <c r="G2254" s="257"/>
      <c r="H2254" s="74" t="s">
        <v>1582</v>
      </c>
      <c r="I2254" s="73" t="s">
        <v>2126</v>
      </c>
      <c r="J2254" s="73" t="s">
        <v>2127</v>
      </c>
      <c r="K2254" s="75">
        <v>7.03</v>
      </c>
    </row>
    <row r="2255" spans="1:11" ht="33.75">
      <c r="A2255" s="72" t="s">
        <v>1985</v>
      </c>
      <c r="B2255" s="72"/>
      <c r="C2255" s="73" t="s">
        <v>1520</v>
      </c>
      <c r="D2255" s="72" t="s">
        <v>1674</v>
      </c>
      <c r="E2255" s="72" t="s">
        <v>1521</v>
      </c>
      <c r="F2255" s="257" t="s">
        <v>1910</v>
      </c>
      <c r="G2255" s="257"/>
      <c r="H2255" s="74" t="s">
        <v>2073</v>
      </c>
      <c r="I2255" s="73" t="s">
        <v>2480</v>
      </c>
      <c r="J2255" s="73" t="s">
        <v>1522</v>
      </c>
      <c r="K2255" s="75">
        <v>8.83</v>
      </c>
    </row>
    <row r="2256" spans="1:11" ht="33.75">
      <c r="A2256" s="72" t="s">
        <v>1985</v>
      </c>
      <c r="B2256" s="72"/>
      <c r="C2256" s="73" t="s">
        <v>0</v>
      </c>
      <c r="D2256" s="72" t="s">
        <v>1674</v>
      </c>
      <c r="E2256" s="72" t="s">
        <v>1</v>
      </c>
      <c r="F2256" s="257" t="s">
        <v>1910</v>
      </c>
      <c r="G2256" s="257"/>
      <c r="H2256" s="74" t="s">
        <v>1643</v>
      </c>
      <c r="I2256" s="73" t="s">
        <v>1988</v>
      </c>
      <c r="J2256" s="73" t="s">
        <v>2</v>
      </c>
      <c r="K2256" s="75">
        <v>175.9</v>
      </c>
    </row>
    <row r="2257" spans="1:11">
      <c r="A2257" s="81"/>
      <c r="B2257" s="77"/>
      <c r="C2257" s="77"/>
      <c r="D2257" s="77"/>
      <c r="E2257" s="77"/>
      <c r="F2257" s="73" t="s">
        <v>1989</v>
      </c>
      <c r="G2257" s="73" t="s">
        <v>2483</v>
      </c>
      <c r="H2257" s="73" t="s">
        <v>1991</v>
      </c>
      <c r="I2257" s="73" t="s">
        <v>2624</v>
      </c>
      <c r="J2257" s="73" t="s">
        <v>1992</v>
      </c>
      <c r="K2257" s="73" t="s">
        <v>2483</v>
      </c>
    </row>
    <row r="2258" spans="1:11" ht="15.75" thickBot="1">
      <c r="A2258" s="81"/>
      <c r="B2258" s="77"/>
      <c r="C2258" s="77"/>
      <c r="D2258" s="77"/>
      <c r="E2258" s="77"/>
      <c r="F2258" s="73" t="s">
        <v>1993</v>
      </c>
      <c r="G2258" s="73" t="s">
        <v>3</v>
      </c>
      <c r="H2258" s="265" t="s">
        <v>1995</v>
      </c>
      <c r="I2258" s="265"/>
      <c r="J2258" s="265" t="s">
        <v>4</v>
      </c>
      <c r="K2258" s="265"/>
    </row>
    <row r="2259" spans="1:11" ht="15.75" thickTop="1">
      <c r="A2259" s="83"/>
      <c r="B2259" s="68"/>
      <c r="C2259" s="68"/>
      <c r="D2259" s="68"/>
      <c r="E2259" s="68"/>
      <c r="F2259" s="76"/>
      <c r="G2259" s="76"/>
      <c r="H2259" s="76"/>
      <c r="I2259" s="76"/>
      <c r="J2259" s="76"/>
      <c r="K2259" s="90"/>
    </row>
    <row r="2260" spans="1:11">
      <c r="A2260" s="69"/>
      <c r="B2260" s="69" t="s">
        <v>1845</v>
      </c>
      <c r="C2260" s="70" t="s">
        <v>1713</v>
      </c>
      <c r="D2260" s="69" t="s">
        <v>1623</v>
      </c>
      <c r="E2260" s="69" t="s">
        <v>1681</v>
      </c>
      <c r="F2260" s="264" t="s">
        <v>1745</v>
      </c>
      <c r="G2260" s="264"/>
      <c r="H2260" s="71" t="s">
        <v>1649</v>
      </c>
      <c r="I2260" s="70" t="s">
        <v>1815</v>
      </c>
      <c r="J2260" s="70" t="s">
        <v>1958</v>
      </c>
      <c r="K2260" s="70" t="s">
        <v>1748</v>
      </c>
    </row>
    <row r="2261" spans="1:11" ht="22.5">
      <c r="A2261" s="72" t="s">
        <v>1981</v>
      </c>
      <c r="B2261" s="72"/>
      <c r="C2261" s="73" t="s">
        <v>1081</v>
      </c>
      <c r="D2261" s="72" t="s">
        <v>1674</v>
      </c>
      <c r="E2261" s="72" t="s">
        <v>1082</v>
      </c>
      <c r="F2261" s="257" t="s">
        <v>1935</v>
      </c>
      <c r="G2261" s="257"/>
      <c r="H2261" s="74" t="s">
        <v>1735</v>
      </c>
      <c r="I2261" s="73">
        <v>1</v>
      </c>
      <c r="J2261" s="73" t="s">
        <v>1083</v>
      </c>
      <c r="K2261" s="73" t="s">
        <v>1083</v>
      </c>
    </row>
    <row r="2262" spans="1:11" ht="22.5">
      <c r="A2262" s="72" t="s">
        <v>2002</v>
      </c>
      <c r="B2262" s="72"/>
      <c r="C2262" s="73" t="s">
        <v>2053</v>
      </c>
      <c r="D2262" s="72" t="s">
        <v>1674</v>
      </c>
      <c r="E2262" s="72" t="s">
        <v>1727</v>
      </c>
      <c r="F2262" s="257" t="s">
        <v>1670</v>
      </c>
      <c r="G2262" s="257"/>
      <c r="H2262" s="74" t="s">
        <v>1582</v>
      </c>
      <c r="I2262" s="73" t="s">
        <v>2005</v>
      </c>
      <c r="J2262" s="73" t="s">
        <v>2055</v>
      </c>
      <c r="K2262" s="75">
        <v>0.64</v>
      </c>
    </row>
    <row r="2263" spans="1:11" ht="22.5">
      <c r="A2263" s="72" t="s">
        <v>2002</v>
      </c>
      <c r="B2263" s="72"/>
      <c r="C2263" s="73" t="s">
        <v>2184</v>
      </c>
      <c r="D2263" s="72" t="s">
        <v>1674</v>
      </c>
      <c r="E2263" s="72" t="s">
        <v>2185</v>
      </c>
      <c r="F2263" s="257" t="s">
        <v>1670</v>
      </c>
      <c r="G2263" s="257"/>
      <c r="H2263" s="74" t="s">
        <v>1582</v>
      </c>
      <c r="I2263" s="73" t="s">
        <v>996</v>
      </c>
      <c r="J2263" s="73" t="s">
        <v>2187</v>
      </c>
      <c r="K2263" s="75">
        <v>2.81</v>
      </c>
    </row>
    <row r="2264" spans="1:11" ht="33.75">
      <c r="A2264" s="72" t="s">
        <v>1985</v>
      </c>
      <c r="B2264" s="72"/>
      <c r="C2264" s="73" t="s">
        <v>668</v>
      </c>
      <c r="D2264" s="72" t="s">
        <v>1674</v>
      </c>
      <c r="E2264" s="72" t="s">
        <v>669</v>
      </c>
      <c r="F2264" s="257" t="s">
        <v>1910</v>
      </c>
      <c r="G2264" s="257"/>
      <c r="H2264" s="74" t="s">
        <v>1735</v>
      </c>
      <c r="I2264" s="73" t="s">
        <v>153</v>
      </c>
      <c r="J2264" s="73" t="s">
        <v>670</v>
      </c>
      <c r="K2264" s="75">
        <v>0.11</v>
      </c>
    </row>
    <row r="2265" spans="1:11" ht="33.75">
      <c r="A2265" s="72" t="s">
        <v>1985</v>
      </c>
      <c r="B2265" s="72"/>
      <c r="C2265" s="73" t="s">
        <v>5</v>
      </c>
      <c r="D2265" s="72" t="s">
        <v>1674</v>
      </c>
      <c r="E2265" s="72" t="s">
        <v>6</v>
      </c>
      <c r="F2265" s="257" t="s">
        <v>1910</v>
      </c>
      <c r="G2265" s="257"/>
      <c r="H2265" s="74" t="s">
        <v>1735</v>
      </c>
      <c r="I2265" s="73" t="s">
        <v>1988</v>
      </c>
      <c r="J2265" s="73" t="s">
        <v>1519</v>
      </c>
      <c r="K2265" s="75">
        <v>17.8</v>
      </c>
    </row>
    <row r="2266" spans="1:11">
      <c r="A2266" s="81"/>
      <c r="B2266" s="77"/>
      <c r="C2266" s="77"/>
      <c r="D2266" s="77"/>
      <c r="E2266" s="77"/>
      <c r="F2266" s="94" t="s">
        <v>1989</v>
      </c>
      <c r="G2266" s="94" t="s">
        <v>1501</v>
      </c>
      <c r="H2266" s="94" t="s">
        <v>1991</v>
      </c>
      <c r="I2266" s="94" t="s">
        <v>1990</v>
      </c>
      <c r="J2266" s="94" t="s">
        <v>1992</v>
      </c>
      <c r="K2266" s="94" t="s">
        <v>1501</v>
      </c>
    </row>
    <row r="2267" spans="1:11" ht="15.75" thickBot="1">
      <c r="A2267" s="81"/>
      <c r="B2267" s="77"/>
      <c r="C2267" s="77"/>
      <c r="D2267" s="77"/>
      <c r="E2267" s="77"/>
      <c r="F2267" s="73" t="s">
        <v>1993</v>
      </c>
      <c r="G2267" s="73" t="s">
        <v>1352</v>
      </c>
      <c r="H2267" s="265" t="s">
        <v>1995</v>
      </c>
      <c r="I2267" s="265"/>
      <c r="J2267" s="265" t="s">
        <v>7</v>
      </c>
      <c r="K2267" s="265"/>
    </row>
    <row r="2268" spans="1:11" ht="15.75" thickTop="1">
      <c r="A2268" s="83"/>
      <c r="B2268" s="68"/>
      <c r="C2268" s="68"/>
      <c r="D2268" s="68"/>
      <c r="E2268" s="68"/>
      <c r="F2268" s="76"/>
      <c r="G2268" s="76"/>
      <c r="H2268" s="76"/>
      <c r="I2268" s="76"/>
      <c r="J2268" s="76"/>
      <c r="K2268" s="90"/>
    </row>
    <row r="2269" spans="1:11">
      <c r="A2269" s="69"/>
      <c r="B2269" s="69" t="s">
        <v>1845</v>
      </c>
      <c r="C2269" s="70" t="s">
        <v>1713</v>
      </c>
      <c r="D2269" s="69" t="s">
        <v>1623</v>
      </c>
      <c r="E2269" s="69" t="s">
        <v>1681</v>
      </c>
      <c r="F2269" s="264" t="s">
        <v>1745</v>
      </c>
      <c r="G2269" s="264"/>
      <c r="H2269" s="71" t="s">
        <v>1649</v>
      </c>
      <c r="I2269" s="70" t="s">
        <v>1815</v>
      </c>
      <c r="J2269" s="70" t="s">
        <v>1958</v>
      </c>
      <c r="K2269" s="70" t="s">
        <v>1748</v>
      </c>
    </row>
    <row r="2270" spans="1:11" ht="22.5">
      <c r="A2270" s="72" t="s">
        <v>1981</v>
      </c>
      <c r="B2270" s="72"/>
      <c r="C2270" s="73" t="s">
        <v>1063</v>
      </c>
      <c r="D2270" s="72" t="s">
        <v>1674</v>
      </c>
      <c r="E2270" s="72" t="s">
        <v>1064</v>
      </c>
      <c r="F2270" s="257" t="s">
        <v>1935</v>
      </c>
      <c r="G2270" s="257"/>
      <c r="H2270" s="74" t="s">
        <v>1735</v>
      </c>
      <c r="I2270" s="73">
        <v>1</v>
      </c>
      <c r="J2270" s="73" t="s">
        <v>1065</v>
      </c>
      <c r="K2270" s="73" t="s">
        <v>1065</v>
      </c>
    </row>
    <row r="2271" spans="1:11" ht="22.5">
      <c r="A2271" s="72" t="s">
        <v>2002</v>
      </c>
      <c r="B2271" s="72"/>
      <c r="C2271" s="73" t="s">
        <v>2053</v>
      </c>
      <c r="D2271" s="72" t="s">
        <v>1674</v>
      </c>
      <c r="E2271" s="72" t="s">
        <v>1727</v>
      </c>
      <c r="F2271" s="257" t="s">
        <v>1670</v>
      </c>
      <c r="G2271" s="257"/>
      <c r="H2271" s="74" t="s">
        <v>1582</v>
      </c>
      <c r="I2271" s="73" t="s">
        <v>2005</v>
      </c>
      <c r="J2271" s="73" t="s">
        <v>2055</v>
      </c>
      <c r="K2271" s="75">
        <v>0.64</v>
      </c>
    </row>
    <row r="2272" spans="1:11" ht="22.5">
      <c r="A2272" s="72" t="s">
        <v>2002</v>
      </c>
      <c r="B2272" s="72"/>
      <c r="C2272" s="73" t="s">
        <v>2184</v>
      </c>
      <c r="D2272" s="72" t="s">
        <v>1674</v>
      </c>
      <c r="E2272" s="72" t="s">
        <v>2185</v>
      </c>
      <c r="F2272" s="257" t="s">
        <v>1670</v>
      </c>
      <c r="G2272" s="257"/>
      <c r="H2272" s="74" t="s">
        <v>1582</v>
      </c>
      <c r="I2272" s="73" t="s">
        <v>996</v>
      </c>
      <c r="J2272" s="73" t="s">
        <v>2187</v>
      </c>
      <c r="K2272" s="75">
        <v>2.81</v>
      </c>
    </row>
    <row r="2273" spans="1:11" ht="33.75">
      <c r="A2273" s="72" t="s">
        <v>1985</v>
      </c>
      <c r="B2273" s="72"/>
      <c r="C2273" s="73" t="s">
        <v>668</v>
      </c>
      <c r="D2273" s="72" t="s">
        <v>1674</v>
      </c>
      <c r="E2273" s="72" t="s">
        <v>669</v>
      </c>
      <c r="F2273" s="257" t="s">
        <v>1910</v>
      </c>
      <c r="G2273" s="257"/>
      <c r="H2273" s="74" t="s">
        <v>1735</v>
      </c>
      <c r="I2273" s="73" t="s">
        <v>153</v>
      </c>
      <c r="J2273" s="73" t="s">
        <v>670</v>
      </c>
      <c r="K2273" s="75">
        <v>0.11</v>
      </c>
    </row>
    <row r="2274" spans="1:11" ht="33.75">
      <c r="A2274" s="72" t="s">
        <v>1985</v>
      </c>
      <c r="B2274" s="72"/>
      <c r="C2274" s="73" t="s">
        <v>8</v>
      </c>
      <c r="D2274" s="72" t="s">
        <v>1674</v>
      </c>
      <c r="E2274" s="72" t="s">
        <v>9</v>
      </c>
      <c r="F2274" s="257" t="s">
        <v>1910</v>
      </c>
      <c r="G2274" s="257"/>
      <c r="H2274" s="74" t="s">
        <v>1735</v>
      </c>
      <c r="I2274" s="73" t="s">
        <v>1988</v>
      </c>
      <c r="J2274" s="73" t="s">
        <v>10</v>
      </c>
      <c r="K2274" s="75">
        <v>43.28</v>
      </c>
    </row>
    <row r="2275" spans="1:11">
      <c r="A2275" s="81"/>
      <c r="B2275" s="77"/>
      <c r="C2275" s="77"/>
      <c r="D2275" s="77"/>
      <c r="E2275" s="77"/>
      <c r="F2275" s="94" t="s">
        <v>1989</v>
      </c>
      <c r="G2275" s="94" t="s">
        <v>1501</v>
      </c>
      <c r="H2275" s="94" t="s">
        <v>1991</v>
      </c>
      <c r="I2275" s="94" t="s">
        <v>1990</v>
      </c>
      <c r="J2275" s="94" t="s">
        <v>1992</v>
      </c>
      <c r="K2275" s="94" t="s">
        <v>1501</v>
      </c>
    </row>
    <row r="2276" spans="1:11" ht="15.75" thickBot="1">
      <c r="A2276" s="81"/>
      <c r="B2276" s="77"/>
      <c r="C2276" s="77"/>
      <c r="D2276" s="77"/>
      <c r="E2276" s="77"/>
      <c r="F2276" s="73" t="s">
        <v>1993</v>
      </c>
      <c r="G2276" s="73" t="s">
        <v>11</v>
      </c>
      <c r="H2276" s="265" t="s">
        <v>1995</v>
      </c>
      <c r="I2276" s="265"/>
      <c r="J2276" s="265" t="s">
        <v>12</v>
      </c>
      <c r="K2276" s="265"/>
    </row>
    <row r="2277" spans="1:11" ht="16.5" thickTop="1" thickBot="1">
      <c r="A2277" s="87"/>
      <c r="B2277" s="88"/>
      <c r="C2277" s="88"/>
      <c r="D2277" s="88"/>
      <c r="E2277" s="88"/>
      <c r="F2277" s="95"/>
      <c r="G2277" s="95"/>
      <c r="H2277" s="95"/>
      <c r="I2277" s="95"/>
      <c r="J2277" s="95"/>
      <c r="K2277" s="96"/>
    </row>
  </sheetData>
  <mergeCells count="2145">
    <mergeCell ref="D11:K11"/>
    <mergeCell ref="H12:K12"/>
    <mergeCell ref="A1:K1"/>
    <mergeCell ref="A2:K2"/>
    <mergeCell ref="A3:K3"/>
    <mergeCell ref="A4:K4"/>
    <mergeCell ref="A5:K6"/>
    <mergeCell ref="B7:K7"/>
    <mergeCell ref="B8:K8"/>
    <mergeCell ref="A9:K9"/>
    <mergeCell ref="D10:K10"/>
    <mergeCell ref="F2269:G2269"/>
    <mergeCell ref="F2270:G2270"/>
    <mergeCell ref="F2271:G2271"/>
    <mergeCell ref="F2272:G2272"/>
    <mergeCell ref="F2273:G2273"/>
    <mergeCell ref="F2274:G2274"/>
    <mergeCell ref="H2258:I2258"/>
    <mergeCell ref="J2258:K2258"/>
    <mergeCell ref="F2260:G2260"/>
    <mergeCell ref="F2261:G2261"/>
    <mergeCell ref="H2276:I2276"/>
    <mergeCell ref="J2276:K2276"/>
    <mergeCell ref="F2264:G2264"/>
    <mergeCell ref="F2265:G2265"/>
    <mergeCell ref="H2267:I2267"/>
    <mergeCell ref="J2267:K2267"/>
    <mergeCell ref="F2246:G2246"/>
    <mergeCell ref="F2247:G2247"/>
    <mergeCell ref="F2262:G2262"/>
    <mergeCell ref="F2263:G2263"/>
    <mergeCell ref="F2251:G2251"/>
    <mergeCell ref="F2252:G2252"/>
    <mergeCell ref="F2253:G2253"/>
    <mergeCell ref="F2254:G2254"/>
    <mergeCell ref="F2255:G2255"/>
    <mergeCell ref="F2256:G2256"/>
    <mergeCell ref="H2249:I2249"/>
    <mergeCell ref="J2249:K2249"/>
    <mergeCell ref="F2238:G2238"/>
    <mergeCell ref="F2239:G2239"/>
    <mergeCell ref="F2240:G2240"/>
    <mergeCell ref="F2241:G2241"/>
    <mergeCell ref="F2242:G2242"/>
    <mergeCell ref="F2243:G2243"/>
    <mergeCell ref="F2244:G2244"/>
    <mergeCell ref="F2245:G2245"/>
    <mergeCell ref="F2229:G2229"/>
    <mergeCell ref="F2230:G2230"/>
    <mergeCell ref="F2231:G2231"/>
    <mergeCell ref="F2232:G2232"/>
    <mergeCell ref="F2233:G2233"/>
    <mergeCell ref="F2234:G2234"/>
    <mergeCell ref="F2218:G2218"/>
    <mergeCell ref="F2219:G2219"/>
    <mergeCell ref="F2220:G2220"/>
    <mergeCell ref="F2221:G2221"/>
    <mergeCell ref="H2236:I2236"/>
    <mergeCell ref="J2236:K2236"/>
    <mergeCell ref="F2224:G2224"/>
    <mergeCell ref="F2225:G2225"/>
    <mergeCell ref="H2227:I2227"/>
    <mergeCell ref="J2227:K2227"/>
    <mergeCell ref="F2206:G2206"/>
    <mergeCell ref="F2207:G2207"/>
    <mergeCell ref="F2222:G2222"/>
    <mergeCell ref="F2223:G2223"/>
    <mergeCell ref="J2210:K2210"/>
    <mergeCell ref="F2212:G2212"/>
    <mergeCell ref="F2213:G2213"/>
    <mergeCell ref="F2214:G2214"/>
    <mergeCell ref="H2216:I2216"/>
    <mergeCell ref="J2216:K2216"/>
    <mergeCell ref="F2195:G2195"/>
    <mergeCell ref="F2196:G2196"/>
    <mergeCell ref="F2208:G2208"/>
    <mergeCell ref="H2210:I2210"/>
    <mergeCell ref="F2197:G2197"/>
    <mergeCell ref="F2198:G2198"/>
    <mergeCell ref="F2199:G2199"/>
    <mergeCell ref="H2201:I2201"/>
    <mergeCell ref="F2204:G2204"/>
    <mergeCell ref="F2205:G2205"/>
    <mergeCell ref="H2184:I2184"/>
    <mergeCell ref="J2184:K2184"/>
    <mergeCell ref="F2186:G2186"/>
    <mergeCell ref="F2187:G2187"/>
    <mergeCell ref="J2201:K2201"/>
    <mergeCell ref="F2203:G2203"/>
    <mergeCell ref="F2190:G2190"/>
    <mergeCell ref="H2192:I2192"/>
    <mergeCell ref="J2192:K2192"/>
    <mergeCell ref="F2194:G2194"/>
    <mergeCell ref="F2172:G2172"/>
    <mergeCell ref="F2173:G2173"/>
    <mergeCell ref="F2188:G2188"/>
    <mergeCell ref="F2189:G2189"/>
    <mergeCell ref="J2176:K2176"/>
    <mergeCell ref="F2178:G2178"/>
    <mergeCell ref="F2179:G2179"/>
    <mergeCell ref="F2180:G2180"/>
    <mergeCell ref="F2181:G2181"/>
    <mergeCell ref="F2182:G2182"/>
    <mergeCell ref="F2162:G2162"/>
    <mergeCell ref="F2174:G2174"/>
    <mergeCell ref="H2176:I2176"/>
    <mergeCell ref="F2163:G2163"/>
    <mergeCell ref="F2164:G2164"/>
    <mergeCell ref="F2165:G2165"/>
    <mergeCell ref="F2166:G2166"/>
    <mergeCell ref="H2168:I2168"/>
    <mergeCell ref="F2170:G2170"/>
    <mergeCell ref="F2171:G2171"/>
    <mergeCell ref="F2149:G2149"/>
    <mergeCell ref="F2150:G2150"/>
    <mergeCell ref="H2152:I2152"/>
    <mergeCell ref="J2152:K2152"/>
    <mergeCell ref="J2168:K2168"/>
    <mergeCell ref="F2156:G2156"/>
    <mergeCell ref="F2157:G2157"/>
    <mergeCell ref="F2158:G2158"/>
    <mergeCell ref="H2160:I2160"/>
    <mergeCell ref="J2160:K2160"/>
    <mergeCell ref="F2138:G2138"/>
    <mergeCell ref="F2139:G2139"/>
    <mergeCell ref="F2154:G2154"/>
    <mergeCell ref="F2155:G2155"/>
    <mergeCell ref="F2143:G2143"/>
    <mergeCell ref="F2144:G2144"/>
    <mergeCell ref="F2145:G2145"/>
    <mergeCell ref="F2146:G2146"/>
    <mergeCell ref="F2147:G2147"/>
    <mergeCell ref="F2148:G2148"/>
    <mergeCell ref="H2141:I2141"/>
    <mergeCell ref="J2141:K2141"/>
    <mergeCell ref="F2129:G2129"/>
    <mergeCell ref="H2131:I2131"/>
    <mergeCell ref="J2131:K2131"/>
    <mergeCell ref="F2133:G2133"/>
    <mergeCell ref="F2134:G2134"/>
    <mergeCell ref="F2135:G2135"/>
    <mergeCell ref="F2136:G2136"/>
    <mergeCell ref="F2137:G2137"/>
    <mergeCell ref="F2120:G2120"/>
    <mergeCell ref="F2121:G2121"/>
    <mergeCell ref="H2123:I2123"/>
    <mergeCell ref="J2123:K2123"/>
    <mergeCell ref="F2125:G2125"/>
    <mergeCell ref="F2126:G2126"/>
    <mergeCell ref="F2109:G2109"/>
    <mergeCell ref="F2110:G2110"/>
    <mergeCell ref="F2111:G2111"/>
    <mergeCell ref="F2112:G2112"/>
    <mergeCell ref="F2127:G2127"/>
    <mergeCell ref="F2128:G2128"/>
    <mergeCell ref="F2116:G2116"/>
    <mergeCell ref="F2117:G2117"/>
    <mergeCell ref="F2118:G2118"/>
    <mergeCell ref="F2119:G2119"/>
    <mergeCell ref="H2098:I2098"/>
    <mergeCell ref="J2098:K2098"/>
    <mergeCell ref="H2114:I2114"/>
    <mergeCell ref="J2114:K2114"/>
    <mergeCell ref="F2102:G2102"/>
    <mergeCell ref="F2103:G2103"/>
    <mergeCell ref="H2105:I2105"/>
    <mergeCell ref="J2105:K2105"/>
    <mergeCell ref="F2107:G2107"/>
    <mergeCell ref="F2108:G2108"/>
    <mergeCell ref="F2093:G2093"/>
    <mergeCell ref="F2094:G2094"/>
    <mergeCell ref="F2100:G2100"/>
    <mergeCell ref="F2101:G2101"/>
    <mergeCell ref="F2088:G2088"/>
    <mergeCell ref="F2089:G2089"/>
    <mergeCell ref="F2095:G2095"/>
    <mergeCell ref="F2096:G2096"/>
    <mergeCell ref="J2081:K2081"/>
    <mergeCell ref="F2083:G2083"/>
    <mergeCell ref="F2084:G2084"/>
    <mergeCell ref="F2085:G2085"/>
    <mergeCell ref="H2081:I2081"/>
    <mergeCell ref="H2091:I2091"/>
    <mergeCell ref="J2091:K2091"/>
    <mergeCell ref="F2070:G2070"/>
    <mergeCell ref="H2072:I2072"/>
    <mergeCell ref="F2086:G2086"/>
    <mergeCell ref="F2087:G2087"/>
    <mergeCell ref="F2075:G2075"/>
    <mergeCell ref="F2076:G2076"/>
    <mergeCell ref="F2077:G2077"/>
    <mergeCell ref="F2078:G2078"/>
    <mergeCell ref="F2079:G2079"/>
    <mergeCell ref="J2072:K2072"/>
    <mergeCell ref="F2074:G2074"/>
    <mergeCell ref="F2062:G2062"/>
    <mergeCell ref="F2063:G2063"/>
    <mergeCell ref="F2064:G2064"/>
    <mergeCell ref="F2065:G2065"/>
    <mergeCell ref="F2066:G2066"/>
    <mergeCell ref="F2067:G2067"/>
    <mergeCell ref="F2068:G2068"/>
    <mergeCell ref="F2069:G2069"/>
    <mergeCell ref="F2061:G2061"/>
    <mergeCell ref="F2049:G2049"/>
    <mergeCell ref="F2050:G2050"/>
    <mergeCell ref="F2051:G2051"/>
    <mergeCell ref="F2052:G2052"/>
    <mergeCell ref="F2053:G2053"/>
    <mergeCell ref="F2054:G2054"/>
    <mergeCell ref="F2055:G2055"/>
    <mergeCell ref="F2056:G2056"/>
    <mergeCell ref="F2057:G2057"/>
    <mergeCell ref="F2041:G2041"/>
    <mergeCell ref="F2042:G2042"/>
    <mergeCell ref="F2043:G2043"/>
    <mergeCell ref="F2044:G2044"/>
    <mergeCell ref="H2046:I2046"/>
    <mergeCell ref="J2059:K2059"/>
    <mergeCell ref="H2059:I2059"/>
    <mergeCell ref="H2030:I2030"/>
    <mergeCell ref="J2030:K2030"/>
    <mergeCell ref="F2032:G2032"/>
    <mergeCell ref="J2046:K2046"/>
    <mergeCell ref="F2048:G2048"/>
    <mergeCell ref="F2035:G2035"/>
    <mergeCell ref="H2037:I2037"/>
    <mergeCell ref="J2037:K2037"/>
    <mergeCell ref="F2039:G2039"/>
    <mergeCell ref="F2040:G2040"/>
    <mergeCell ref="F2033:G2033"/>
    <mergeCell ref="F2034:G2034"/>
    <mergeCell ref="F2022:G2022"/>
    <mergeCell ref="F2023:G2023"/>
    <mergeCell ref="F2024:G2024"/>
    <mergeCell ref="F2025:G2025"/>
    <mergeCell ref="F2026:G2026"/>
    <mergeCell ref="F2027:G2027"/>
    <mergeCell ref="F2028:G2028"/>
    <mergeCell ref="F2013:G2013"/>
    <mergeCell ref="F2014:G2014"/>
    <mergeCell ref="F2015:G2015"/>
    <mergeCell ref="F2016:G2016"/>
    <mergeCell ref="H2018:I2018"/>
    <mergeCell ref="J2018:K2018"/>
    <mergeCell ref="F2002:G2002"/>
    <mergeCell ref="F2003:G2003"/>
    <mergeCell ref="F2004:G2004"/>
    <mergeCell ref="H2006:I2006"/>
    <mergeCell ref="F2020:G2020"/>
    <mergeCell ref="F2021:G2021"/>
    <mergeCell ref="F2009:G2009"/>
    <mergeCell ref="F2010:G2010"/>
    <mergeCell ref="F2011:G2011"/>
    <mergeCell ref="F2012:G2012"/>
    <mergeCell ref="F1991:G1991"/>
    <mergeCell ref="F1992:G1992"/>
    <mergeCell ref="J2006:K2006"/>
    <mergeCell ref="F2008:G2008"/>
    <mergeCell ref="J1995:K1995"/>
    <mergeCell ref="F1997:G1997"/>
    <mergeCell ref="F1998:G1998"/>
    <mergeCell ref="F1999:G1999"/>
    <mergeCell ref="F2000:G2000"/>
    <mergeCell ref="F2001:G2001"/>
    <mergeCell ref="F1993:G1993"/>
    <mergeCell ref="H1995:I1995"/>
    <mergeCell ref="J1982:K1982"/>
    <mergeCell ref="F1984:G1984"/>
    <mergeCell ref="F1985:G1985"/>
    <mergeCell ref="F1986:G1986"/>
    <mergeCell ref="F1987:G1987"/>
    <mergeCell ref="F1988:G1988"/>
    <mergeCell ref="F1989:G1989"/>
    <mergeCell ref="F1990:G1990"/>
    <mergeCell ref="H1974:I1974"/>
    <mergeCell ref="J1974:K1974"/>
    <mergeCell ref="F1976:G1976"/>
    <mergeCell ref="F1977:G1977"/>
    <mergeCell ref="F1978:G1978"/>
    <mergeCell ref="F1979:G1979"/>
    <mergeCell ref="H1962:I1962"/>
    <mergeCell ref="J1962:K1962"/>
    <mergeCell ref="F1964:G1964"/>
    <mergeCell ref="F1980:G1980"/>
    <mergeCell ref="H1982:I1982"/>
    <mergeCell ref="H1968:I1968"/>
    <mergeCell ref="J1968:K1968"/>
    <mergeCell ref="F1970:G1970"/>
    <mergeCell ref="F1971:G1971"/>
    <mergeCell ref="F1972:G1972"/>
    <mergeCell ref="F1958:G1958"/>
    <mergeCell ref="F1959:G1959"/>
    <mergeCell ref="F1965:G1965"/>
    <mergeCell ref="F1966:G1966"/>
    <mergeCell ref="F1953:G1953"/>
    <mergeCell ref="F1954:G1954"/>
    <mergeCell ref="F1960:G1960"/>
    <mergeCell ref="H1947:I1947"/>
    <mergeCell ref="J1947:K1947"/>
    <mergeCell ref="F1949:G1949"/>
    <mergeCell ref="F1950:G1950"/>
    <mergeCell ref="H1956:I1956"/>
    <mergeCell ref="J1956:K1956"/>
    <mergeCell ref="J1939:K1939"/>
    <mergeCell ref="F1941:G1941"/>
    <mergeCell ref="F1942:G1942"/>
    <mergeCell ref="F1943:G1943"/>
    <mergeCell ref="F1944:G1944"/>
    <mergeCell ref="F1945:G1945"/>
    <mergeCell ref="F1933:G1933"/>
    <mergeCell ref="F1934:G1934"/>
    <mergeCell ref="F1935:G1935"/>
    <mergeCell ref="F1936:G1936"/>
    <mergeCell ref="F1951:G1951"/>
    <mergeCell ref="F1952:G1952"/>
    <mergeCell ref="F1922:G1922"/>
    <mergeCell ref="F1923:G1923"/>
    <mergeCell ref="F1937:G1937"/>
    <mergeCell ref="H1939:I1939"/>
    <mergeCell ref="J1926:K1926"/>
    <mergeCell ref="F1928:G1928"/>
    <mergeCell ref="F1929:G1929"/>
    <mergeCell ref="F1930:G1930"/>
    <mergeCell ref="F1931:G1931"/>
    <mergeCell ref="F1932:G1932"/>
    <mergeCell ref="F1924:G1924"/>
    <mergeCell ref="H1926:I1926"/>
    <mergeCell ref="J1913:K1913"/>
    <mergeCell ref="F1915:G1915"/>
    <mergeCell ref="F1916:G1916"/>
    <mergeCell ref="F1917:G1917"/>
    <mergeCell ref="F1918:G1918"/>
    <mergeCell ref="F1919:G1919"/>
    <mergeCell ref="F1920:G1920"/>
    <mergeCell ref="F1921:G1921"/>
    <mergeCell ref="F1911:G1911"/>
    <mergeCell ref="H1913:I1913"/>
    <mergeCell ref="F1900:G1900"/>
    <mergeCell ref="F1901:G1901"/>
    <mergeCell ref="H1903:I1903"/>
    <mergeCell ref="F1907:G1907"/>
    <mergeCell ref="F1908:G1908"/>
    <mergeCell ref="F1909:G1909"/>
    <mergeCell ref="F1910:G1910"/>
    <mergeCell ref="J1903:K1903"/>
    <mergeCell ref="F1905:G1905"/>
    <mergeCell ref="F1906:G1906"/>
    <mergeCell ref="J1893:K1893"/>
    <mergeCell ref="F1895:G1895"/>
    <mergeCell ref="F1896:G1896"/>
    <mergeCell ref="F1897:G1897"/>
    <mergeCell ref="F1898:G1898"/>
    <mergeCell ref="F1899:G1899"/>
    <mergeCell ref="F1891:G1891"/>
    <mergeCell ref="H1893:I1893"/>
    <mergeCell ref="F1880:G1880"/>
    <mergeCell ref="H1882:I1882"/>
    <mergeCell ref="F1887:G1887"/>
    <mergeCell ref="F1888:G1888"/>
    <mergeCell ref="F1889:G1889"/>
    <mergeCell ref="F1890:G1890"/>
    <mergeCell ref="F1876:G1876"/>
    <mergeCell ref="F1877:G1877"/>
    <mergeCell ref="J1882:K1882"/>
    <mergeCell ref="F1884:G1884"/>
    <mergeCell ref="F1885:G1885"/>
    <mergeCell ref="F1886:G1886"/>
    <mergeCell ref="H1861:I1861"/>
    <mergeCell ref="J1861:K1861"/>
    <mergeCell ref="F1878:G1878"/>
    <mergeCell ref="F1879:G1879"/>
    <mergeCell ref="F1867:G1867"/>
    <mergeCell ref="F1868:G1868"/>
    <mergeCell ref="F1869:G1869"/>
    <mergeCell ref="F1870:G1870"/>
    <mergeCell ref="F1874:G1874"/>
    <mergeCell ref="F1875:G1875"/>
    <mergeCell ref="F1863:G1863"/>
    <mergeCell ref="F1864:G1864"/>
    <mergeCell ref="F1865:G1865"/>
    <mergeCell ref="F1866:G1866"/>
    <mergeCell ref="H1872:I1872"/>
    <mergeCell ref="J1872:K1872"/>
    <mergeCell ref="F1858:G1858"/>
    <mergeCell ref="F1859:G1859"/>
    <mergeCell ref="F1847:G1847"/>
    <mergeCell ref="F1848:G1848"/>
    <mergeCell ref="F1849:G1849"/>
    <mergeCell ref="F1854:G1854"/>
    <mergeCell ref="F1855:G1855"/>
    <mergeCell ref="F1856:G1856"/>
    <mergeCell ref="F1857:G1857"/>
    <mergeCell ref="H1851:I1851"/>
    <mergeCell ref="J1851:K1851"/>
    <mergeCell ref="F1853:G1853"/>
    <mergeCell ref="F1841:G1841"/>
    <mergeCell ref="F1842:G1842"/>
    <mergeCell ref="F1843:G1843"/>
    <mergeCell ref="F1844:G1844"/>
    <mergeCell ref="F1845:G1845"/>
    <mergeCell ref="F1846:G1846"/>
    <mergeCell ref="F1832:G1832"/>
    <mergeCell ref="F1833:G1833"/>
    <mergeCell ref="F1834:G1834"/>
    <mergeCell ref="F1835:G1835"/>
    <mergeCell ref="F1836:G1836"/>
    <mergeCell ref="H1838:I1838"/>
    <mergeCell ref="H1821:I1821"/>
    <mergeCell ref="J1821:K1821"/>
    <mergeCell ref="F1823:G1823"/>
    <mergeCell ref="F1824:G1824"/>
    <mergeCell ref="J1838:K1838"/>
    <mergeCell ref="F1840:G1840"/>
    <mergeCell ref="F1827:G1827"/>
    <mergeCell ref="F1828:G1828"/>
    <mergeCell ref="H1830:I1830"/>
    <mergeCell ref="J1830:K1830"/>
    <mergeCell ref="F1825:G1825"/>
    <mergeCell ref="F1826:G1826"/>
    <mergeCell ref="F1814:G1814"/>
    <mergeCell ref="F1815:G1815"/>
    <mergeCell ref="F1816:G1816"/>
    <mergeCell ref="F1817:G1817"/>
    <mergeCell ref="F1818:G1818"/>
    <mergeCell ref="F1819:G1819"/>
    <mergeCell ref="J1804:K1804"/>
    <mergeCell ref="F1806:G1806"/>
    <mergeCell ref="F1807:G1807"/>
    <mergeCell ref="F1808:G1808"/>
    <mergeCell ref="F1809:G1809"/>
    <mergeCell ref="F1810:G1810"/>
    <mergeCell ref="F1793:G1793"/>
    <mergeCell ref="F1794:G1794"/>
    <mergeCell ref="F1795:G1795"/>
    <mergeCell ref="H1797:I1797"/>
    <mergeCell ref="H1812:I1812"/>
    <mergeCell ref="J1812:K1812"/>
    <mergeCell ref="F1800:G1800"/>
    <mergeCell ref="F1801:G1801"/>
    <mergeCell ref="F1802:G1802"/>
    <mergeCell ref="H1804:I1804"/>
    <mergeCell ref="F1781:G1781"/>
    <mergeCell ref="J1797:K1797"/>
    <mergeCell ref="F1799:G1799"/>
    <mergeCell ref="J1784:K1784"/>
    <mergeCell ref="F1786:G1786"/>
    <mergeCell ref="F1787:G1787"/>
    <mergeCell ref="F1788:G1788"/>
    <mergeCell ref="F1789:G1789"/>
    <mergeCell ref="H1791:I1791"/>
    <mergeCell ref="J1791:K1791"/>
    <mergeCell ref="F1782:G1782"/>
    <mergeCell ref="H1784:I1784"/>
    <mergeCell ref="F1771:G1771"/>
    <mergeCell ref="F1772:G1772"/>
    <mergeCell ref="F1773:G1773"/>
    <mergeCell ref="F1774:G1774"/>
    <mergeCell ref="H1776:I1776"/>
    <mergeCell ref="F1778:G1778"/>
    <mergeCell ref="F1779:G1779"/>
    <mergeCell ref="F1780:G1780"/>
    <mergeCell ref="J1776:K1776"/>
    <mergeCell ref="F1764:G1764"/>
    <mergeCell ref="F1765:G1765"/>
    <mergeCell ref="H1767:I1767"/>
    <mergeCell ref="J1767:K1767"/>
    <mergeCell ref="F1769:G1769"/>
    <mergeCell ref="F1770:G1770"/>
    <mergeCell ref="F1756:G1756"/>
    <mergeCell ref="F1757:G1757"/>
    <mergeCell ref="F1758:G1758"/>
    <mergeCell ref="F1759:G1759"/>
    <mergeCell ref="F1760:G1760"/>
    <mergeCell ref="F1761:G1761"/>
    <mergeCell ref="F1745:G1745"/>
    <mergeCell ref="F1746:G1746"/>
    <mergeCell ref="F1747:G1747"/>
    <mergeCell ref="H1749:I1749"/>
    <mergeCell ref="F1762:G1762"/>
    <mergeCell ref="F1763:G1763"/>
    <mergeCell ref="F1752:G1752"/>
    <mergeCell ref="F1753:G1753"/>
    <mergeCell ref="F1754:G1754"/>
    <mergeCell ref="F1755:G1755"/>
    <mergeCell ref="F1734:G1734"/>
    <mergeCell ref="F1735:G1735"/>
    <mergeCell ref="J1749:K1749"/>
    <mergeCell ref="F1751:G1751"/>
    <mergeCell ref="F1739:G1739"/>
    <mergeCell ref="F1740:G1740"/>
    <mergeCell ref="F1741:G1741"/>
    <mergeCell ref="F1742:G1742"/>
    <mergeCell ref="F1743:G1743"/>
    <mergeCell ref="F1744:G1744"/>
    <mergeCell ref="H1737:I1737"/>
    <mergeCell ref="J1737:K1737"/>
    <mergeCell ref="J1725:K1725"/>
    <mergeCell ref="F1727:G1727"/>
    <mergeCell ref="F1728:G1728"/>
    <mergeCell ref="F1729:G1729"/>
    <mergeCell ref="F1730:G1730"/>
    <mergeCell ref="F1731:G1731"/>
    <mergeCell ref="F1732:G1732"/>
    <mergeCell ref="F1733:G1733"/>
    <mergeCell ref="F1723:G1723"/>
    <mergeCell ref="H1725:I1725"/>
    <mergeCell ref="F1712:G1712"/>
    <mergeCell ref="F1713:G1713"/>
    <mergeCell ref="F1714:G1714"/>
    <mergeCell ref="H1716:I1716"/>
    <mergeCell ref="F1719:G1719"/>
    <mergeCell ref="F1720:G1720"/>
    <mergeCell ref="F1721:G1721"/>
    <mergeCell ref="F1722:G1722"/>
    <mergeCell ref="F1718:G1718"/>
    <mergeCell ref="F1706:G1706"/>
    <mergeCell ref="F1707:G1707"/>
    <mergeCell ref="F1708:G1708"/>
    <mergeCell ref="F1709:G1709"/>
    <mergeCell ref="F1710:G1710"/>
    <mergeCell ref="F1711:G1711"/>
    <mergeCell ref="F1698:G1698"/>
    <mergeCell ref="F1699:G1699"/>
    <mergeCell ref="F1700:G1700"/>
    <mergeCell ref="F1701:G1701"/>
    <mergeCell ref="H1703:I1703"/>
    <mergeCell ref="J1716:K1716"/>
    <mergeCell ref="F1687:G1687"/>
    <mergeCell ref="F1688:G1688"/>
    <mergeCell ref="H1690:I1690"/>
    <mergeCell ref="J1703:K1703"/>
    <mergeCell ref="F1705:G1705"/>
    <mergeCell ref="F1693:G1693"/>
    <mergeCell ref="F1694:G1694"/>
    <mergeCell ref="F1695:G1695"/>
    <mergeCell ref="F1696:G1696"/>
    <mergeCell ref="F1697:G1697"/>
    <mergeCell ref="J1690:K1690"/>
    <mergeCell ref="F1692:G1692"/>
    <mergeCell ref="H1678:I1678"/>
    <mergeCell ref="J1678:K1678"/>
    <mergeCell ref="F1680:G1680"/>
    <mergeCell ref="F1681:G1681"/>
    <mergeCell ref="F1682:G1682"/>
    <mergeCell ref="H1684:I1684"/>
    <mergeCell ref="J1684:K1684"/>
    <mergeCell ref="F1686:G1686"/>
    <mergeCell ref="F1663:G1663"/>
    <mergeCell ref="F1664:G1664"/>
    <mergeCell ref="F1670:G1670"/>
    <mergeCell ref="H1672:I1672"/>
    <mergeCell ref="J1672:K1672"/>
    <mergeCell ref="F1674:G1674"/>
    <mergeCell ref="H1666:I1666"/>
    <mergeCell ref="J1666:K1666"/>
    <mergeCell ref="F1668:G1668"/>
    <mergeCell ref="F1669:G1669"/>
    <mergeCell ref="F1675:G1675"/>
    <mergeCell ref="F1676:G1676"/>
    <mergeCell ref="H1654:I1654"/>
    <mergeCell ref="J1654:K1654"/>
    <mergeCell ref="F1656:G1656"/>
    <mergeCell ref="F1657:G1657"/>
    <mergeCell ref="F1658:G1658"/>
    <mergeCell ref="H1660:I1660"/>
    <mergeCell ref="H1642:I1642"/>
    <mergeCell ref="J1642:K1642"/>
    <mergeCell ref="F1644:G1644"/>
    <mergeCell ref="J1660:K1660"/>
    <mergeCell ref="F1662:G1662"/>
    <mergeCell ref="H1648:I1648"/>
    <mergeCell ref="J1648:K1648"/>
    <mergeCell ref="F1650:G1650"/>
    <mergeCell ref="F1651:G1651"/>
    <mergeCell ref="F1652:G1652"/>
    <mergeCell ref="F1639:G1639"/>
    <mergeCell ref="F1645:G1645"/>
    <mergeCell ref="F1646:G1646"/>
    <mergeCell ref="F1633:G1633"/>
    <mergeCell ref="F1634:G1634"/>
    <mergeCell ref="F1640:G1640"/>
    <mergeCell ref="F1627:G1627"/>
    <mergeCell ref="F1628:G1628"/>
    <mergeCell ref="H1630:I1630"/>
    <mergeCell ref="H1636:I1636"/>
    <mergeCell ref="J1636:K1636"/>
    <mergeCell ref="F1638:G1638"/>
    <mergeCell ref="J1630:K1630"/>
    <mergeCell ref="F1632:G1632"/>
    <mergeCell ref="H1618:I1618"/>
    <mergeCell ref="J1618:K1618"/>
    <mergeCell ref="F1620:G1620"/>
    <mergeCell ref="F1621:G1621"/>
    <mergeCell ref="F1622:G1622"/>
    <mergeCell ref="H1624:I1624"/>
    <mergeCell ref="J1624:K1624"/>
    <mergeCell ref="F1626:G1626"/>
    <mergeCell ref="F1603:G1603"/>
    <mergeCell ref="F1604:G1604"/>
    <mergeCell ref="F1610:G1610"/>
    <mergeCell ref="H1612:I1612"/>
    <mergeCell ref="J1612:K1612"/>
    <mergeCell ref="F1614:G1614"/>
    <mergeCell ref="H1606:I1606"/>
    <mergeCell ref="J1606:K1606"/>
    <mergeCell ref="F1608:G1608"/>
    <mergeCell ref="F1609:G1609"/>
    <mergeCell ref="F1615:G1615"/>
    <mergeCell ref="F1616:G1616"/>
    <mergeCell ref="H1594:I1594"/>
    <mergeCell ref="J1594:K1594"/>
    <mergeCell ref="F1596:G1596"/>
    <mergeCell ref="F1597:G1597"/>
    <mergeCell ref="F1598:G1598"/>
    <mergeCell ref="H1600:I1600"/>
    <mergeCell ref="H1582:I1582"/>
    <mergeCell ref="J1582:K1582"/>
    <mergeCell ref="F1584:G1584"/>
    <mergeCell ref="J1600:K1600"/>
    <mergeCell ref="F1602:G1602"/>
    <mergeCell ref="H1588:I1588"/>
    <mergeCell ref="J1588:K1588"/>
    <mergeCell ref="F1590:G1590"/>
    <mergeCell ref="F1591:G1591"/>
    <mergeCell ref="F1592:G1592"/>
    <mergeCell ref="F1579:G1579"/>
    <mergeCell ref="F1585:G1585"/>
    <mergeCell ref="F1586:G1586"/>
    <mergeCell ref="F1573:G1573"/>
    <mergeCell ref="F1574:G1574"/>
    <mergeCell ref="F1580:G1580"/>
    <mergeCell ref="F1567:G1567"/>
    <mergeCell ref="F1568:G1568"/>
    <mergeCell ref="H1570:I1570"/>
    <mergeCell ref="H1576:I1576"/>
    <mergeCell ref="J1576:K1576"/>
    <mergeCell ref="F1578:G1578"/>
    <mergeCell ref="J1570:K1570"/>
    <mergeCell ref="F1572:G1572"/>
    <mergeCell ref="H1558:I1558"/>
    <mergeCell ref="J1558:K1558"/>
    <mergeCell ref="F1560:G1560"/>
    <mergeCell ref="F1561:G1561"/>
    <mergeCell ref="F1562:G1562"/>
    <mergeCell ref="H1564:I1564"/>
    <mergeCell ref="J1564:K1564"/>
    <mergeCell ref="F1566:G1566"/>
    <mergeCell ref="F1543:G1543"/>
    <mergeCell ref="F1544:G1544"/>
    <mergeCell ref="F1550:G1550"/>
    <mergeCell ref="H1552:I1552"/>
    <mergeCell ref="J1552:K1552"/>
    <mergeCell ref="F1554:G1554"/>
    <mergeCell ref="H1546:I1546"/>
    <mergeCell ref="J1546:K1546"/>
    <mergeCell ref="F1548:G1548"/>
    <mergeCell ref="F1549:G1549"/>
    <mergeCell ref="F1555:G1555"/>
    <mergeCell ref="F1556:G1556"/>
    <mergeCell ref="H1534:I1534"/>
    <mergeCell ref="J1534:K1534"/>
    <mergeCell ref="F1536:G1536"/>
    <mergeCell ref="F1537:G1537"/>
    <mergeCell ref="F1538:G1538"/>
    <mergeCell ref="H1540:I1540"/>
    <mergeCell ref="F1522:G1522"/>
    <mergeCell ref="F1523:G1523"/>
    <mergeCell ref="F1524:G1524"/>
    <mergeCell ref="H1526:I1526"/>
    <mergeCell ref="J1540:K1540"/>
    <mergeCell ref="F1542:G1542"/>
    <mergeCell ref="F1529:G1529"/>
    <mergeCell ref="F1530:G1530"/>
    <mergeCell ref="F1531:G1531"/>
    <mergeCell ref="F1532:G1532"/>
    <mergeCell ref="F1511:G1511"/>
    <mergeCell ref="F1512:G1512"/>
    <mergeCell ref="J1526:K1526"/>
    <mergeCell ref="F1528:G1528"/>
    <mergeCell ref="F1515:G1515"/>
    <mergeCell ref="F1516:G1516"/>
    <mergeCell ref="H1518:I1518"/>
    <mergeCell ref="J1518:K1518"/>
    <mergeCell ref="F1520:G1520"/>
    <mergeCell ref="F1521:G1521"/>
    <mergeCell ref="F1513:G1513"/>
    <mergeCell ref="F1514:G1514"/>
    <mergeCell ref="J1501:K1501"/>
    <mergeCell ref="F1503:G1503"/>
    <mergeCell ref="F1504:G1504"/>
    <mergeCell ref="F1505:G1505"/>
    <mergeCell ref="F1506:G1506"/>
    <mergeCell ref="F1507:G1507"/>
    <mergeCell ref="H1509:I1509"/>
    <mergeCell ref="J1509:K1509"/>
    <mergeCell ref="F1499:G1499"/>
    <mergeCell ref="H1501:I1501"/>
    <mergeCell ref="F1488:G1488"/>
    <mergeCell ref="F1489:G1489"/>
    <mergeCell ref="F1490:G1490"/>
    <mergeCell ref="H1492:I1492"/>
    <mergeCell ref="F1495:G1495"/>
    <mergeCell ref="F1496:G1496"/>
    <mergeCell ref="F1497:G1497"/>
    <mergeCell ref="F1498:G1498"/>
    <mergeCell ref="F1477:G1477"/>
    <mergeCell ref="F1478:G1478"/>
    <mergeCell ref="J1492:K1492"/>
    <mergeCell ref="F1494:G1494"/>
    <mergeCell ref="F1482:G1482"/>
    <mergeCell ref="F1483:G1483"/>
    <mergeCell ref="F1484:G1484"/>
    <mergeCell ref="F1485:G1485"/>
    <mergeCell ref="F1486:G1486"/>
    <mergeCell ref="F1487:G1487"/>
    <mergeCell ref="H1480:I1480"/>
    <mergeCell ref="J1480:K1480"/>
    <mergeCell ref="F1468:G1468"/>
    <mergeCell ref="F1469:G1469"/>
    <mergeCell ref="F1470:G1470"/>
    <mergeCell ref="H1472:I1472"/>
    <mergeCell ref="J1472:K1472"/>
    <mergeCell ref="F1474:G1474"/>
    <mergeCell ref="F1475:G1475"/>
    <mergeCell ref="F1476:G1476"/>
    <mergeCell ref="F1454:G1454"/>
    <mergeCell ref="H1456:I1456"/>
    <mergeCell ref="F1461:G1461"/>
    <mergeCell ref="F1462:G1462"/>
    <mergeCell ref="H1464:I1464"/>
    <mergeCell ref="J1464:K1464"/>
    <mergeCell ref="J1456:K1456"/>
    <mergeCell ref="F1458:G1458"/>
    <mergeCell ref="F1459:G1459"/>
    <mergeCell ref="F1460:G1460"/>
    <mergeCell ref="F1466:G1466"/>
    <mergeCell ref="F1467:G1467"/>
    <mergeCell ref="F1441:G1441"/>
    <mergeCell ref="H1443:I1443"/>
    <mergeCell ref="F1448:G1448"/>
    <mergeCell ref="F1449:G1449"/>
    <mergeCell ref="F1450:G1450"/>
    <mergeCell ref="F1451:G1451"/>
    <mergeCell ref="J1443:K1443"/>
    <mergeCell ref="F1445:G1445"/>
    <mergeCell ref="F1446:G1446"/>
    <mergeCell ref="F1447:G1447"/>
    <mergeCell ref="F1452:G1452"/>
    <mergeCell ref="F1453:G1453"/>
    <mergeCell ref="F1439:G1439"/>
    <mergeCell ref="F1440:G1440"/>
    <mergeCell ref="F1428:G1428"/>
    <mergeCell ref="H1430:I1430"/>
    <mergeCell ref="F1435:G1435"/>
    <mergeCell ref="F1436:G1436"/>
    <mergeCell ref="F1437:G1437"/>
    <mergeCell ref="F1438:G1438"/>
    <mergeCell ref="H1424:I1424"/>
    <mergeCell ref="J1424:K1424"/>
    <mergeCell ref="J1430:K1430"/>
    <mergeCell ref="F1432:G1432"/>
    <mergeCell ref="F1433:G1433"/>
    <mergeCell ref="F1434:G1434"/>
    <mergeCell ref="F1410:G1410"/>
    <mergeCell ref="H1412:I1412"/>
    <mergeCell ref="J1412:K1412"/>
    <mergeCell ref="F1426:G1426"/>
    <mergeCell ref="F1427:G1427"/>
    <mergeCell ref="F1414:G1414"/>
    <mergeCell ref="F1415:G1415"/>
    <mergeCell ref="F1416:G1416"/>
    <mergeCell ref="F1421:G1421"/>
    <mergeCell ref="F1422:G1422"/>
    <mergeCell ref="F1400:G1400"/>
    <mergeCell ref="F1401:G1401"/>
    <mergeCell ref="F1402:G1402"/>
    <mergeCell ref="H1418:I1418"/>
    <mergeCell ref="J1418:K1418"/>
    <mergeCell ref="F1420:G1420"/>
    <mergeCell ref="H1406:I1406"/>
    <mergeCell ref="J1406:K1406"/>
    <mergeCell ref="F1408:G1408"/>
    <mergeCell ref="F1409:G1409"/>
    <mergeCell ref="F1403:G1403"/>
    <mergeCell ref="F1404:G1404"/>
    <mergeCell ref="J1390:K1390"/>
    <mergeCell ref="F1392:G1392"/>
    <mergeCell ref="F1393:G1393"/>
    <mergeCell ref="F1394:G1394"/>
    <mergeCell ref="F1395:G1395"/>
    <mergeCell ref="H1397:I1397"/>
    <mergeCell ref="J1397:K1397"/>
    <mergeCell ref="F1399:G1399"/>
    <mergeCell ref="F1388:G1388"/>
    <mergeCell ref="H1390:I1390"/>
    <mergeCell ref="F1377:G1377"/>
    <mergeCell ref="F1378:G1378"/>
    <mergeCell ref="F1379:G1379"/>
    <mergeCell ref="H1381:I1381"/>
    <mergeCell ref="F1384:G1384"/>
    <mergeCell ref="F1385:G1385"/>
    <mergeCell ref="F1386:G1386"/>
    <mergeCell ref="F1387:G1387"/>
    <mergeCell ref="J1381:K1381"/>
    <mergeCell ref="F1383:G1383"/>
    <mergeCell ref="F1371:G1371"/>
    <mergeCell ref="F1372:G1372"/>
    <mergeCell ref="F1373:G1373"/>
    <mergeCell ref="F1374:G1374"/>
    <mergeCell ref="F1375:G1375"/>
    <mergeCell ref="F1376:G1376"/>
    <mergeCell ref="F1362:G1362"/>
    <mergeCell ref="F1363:G1363"/>
    <mergeCell ref="F1364:G1364"/>
    <mergeCell ref="F1365:G1365"/>
    <mergeCell ref="F1366:G1366"/>
    <mergeCell ref="F1367:G1367"/>
    <mergeCell ref="F1351:G1351"/>
    <mergeCell ref="F1352:G1352"/>
    <mergeCell ref="F1353:G1353"/>
    <mergeCell ref="F1354:G1354"/>
    <mergeCell ref="H1369:I1369"/>
    <mergeCell ref="J1369:K1369"/>
    <mergeCell ref="F1358:G1358"/>
    <mergeCell ref="F1359:G1359"/>
    <mergeCell ref="F1360:G1360"/>
    <mergeCell ref="F1361:G1361"/>
    <mergeCell ref="F1340:G1340"/>
    <mergeCell ref="F1341:G1341"/>
    <mergeCell ref="H1356:I1356"/>
    <mergeCell ref="J1356:K1356"/>
    <mergeCell ref="F1345:G1345"/>
    <mergeCell ref="F1346:G1346"/>
    <mergeCell ref="F1347:G1347"/>
    <mergeCell ref="F1348:G1348"/>
    <mergeCell ref="F1349:G1349"/>
    <mergeCell ref="F1350:G1350"/>
    <mergeCell ref="H1343:I1343"/>
    <mergeCell ref="J1343:K1343"/>
    <mergeCell ref="F1332:G1332"/>
    <mergeCell ref="F1333:G1333"/>
    <mergeCell ref="F1334:G1334"/>
    <mergeCell ref="F1335:G1335"/>
    <mergeCell ref="F1336:G1336"/>
    <mergeCell ref="F1337:G1337"/>
    <mergeCell ref="F1338:G1338"/>
    <mergeCell ref="F1339:G1339"/>
    <mergeCell ref="F1323:G1323"/>
    <mergeCell ref="F1324:G1324"/>
    <mergeCell ref="F1325:G1325"/>
    <mergeCell ref="F1326:G1326"/>
    <mergeCell ref="F1327:G1327"/>
    <mergeCell ref="F1328:G1328"/>
    <mergeCell ref="F1312:G1312"/>
    <mergeCell ref="F1313:G1313"/>
    <mergeCell ref="F1314:G1314"/>
    <mergeCell ref="F1315:G1315"/>
    <mergeCell ref="H1330:I1330"/>
    <mergeCell ref="J1330:K1330"/>
    <mergeCell ref="F1319:G1319"/>
    <mergeCell ref="F1320:G1320"/>
    <mergeCell ref="F1321:G1321"/>
    <mergeCell ref="F1322:G1322"/>
    <mergeCell ref="H1301:I1301"/>
    <mergeCell ref="J1301:K1301"/>
    <mergeCell ref="H1317:I1317"/>
    <mergeCell ref="J1317:K1317"/>
    <mergeCell ref="F1305:G1305"/>
    <mergeCell ref="F1306:G1306"/>
    <mergeCell ref="F1307:G1307"/>
    <mergeCell ref="H1309:I1309"/>
    <mergeCell ref="J1309:K1309"/>
    <mergeCell ref="F1311:G1311"/>
    <mergeCell ref="F1303:G1303"/>
    <mergeCell ref="F1304:G1304"/>
    <mergeCell ref="F1292:G1292"/>
    <mergeCell ref="F1293:G1293"/>
    <mergeCell ref="F1294:G1294"/>
    <mergeCell ref="F1295:G1295"/>
    <mergeCell ref="F1296:G1296"/>
    <mergeCell ref="F1297:G1297"/>
    <mergeCell ref="F1298:G1298"/>
    <mergeCell ref="F1299:G1299"/>
    <mergeCell ref="H1290:I1290"/>
    <mergeCell ref="J1290:K1290"/>
    <mergeCell ref="H1279:I1279"/>
    <mergeCell ref="J1279:K1279"/>
    <mergeCell ref="F1285:G1285"/>
    <mergeCell ref="F1286:G1286"/>
    <mergeCell ref="F1287:G1287"/>
    <mergeCell ref="F1288:G1288"/>
    <mergeCell ref="F1274:G1274"/>
    <mergeCell ref="F1275:G1275"/>
    <mergeCell ref="F1281:G1281"/>
    <mergeCell ref="F1282:G1282"/>
    <mergeCell ref="F1283:G1283"/>
    <mergeCell ref="F1284:G1284"/>
    <mergeCell ref="F1276:G1276"/>
    <mergeCell ref="F1277:G1277"/>
    <mergeCell ref="F1266:G1266"/>
    <mergeCell ref="F1267:G1267"/>
    <mergeCell ref="F1268:G1268"/>
    <mergeCell ref="F1269:G1269"/>
    <mergeCell ref="F1270:G1270"/>
    <mergeCell ref="F1271:G1271"/>
    <mergeCell ref="F1272:G1272"/>
    <mergeCell ref="F1273:G1273"/>
    <mergeCell ref="F1264:G1264"/>
    <mergeCell ref="F1265:G1265"/>
    <mergeCell ref="F1253:G1253"/>
    <mergeCell ref="F1254:G1254"/>
    <mergeCell ref="F1255:G1255"/>
    <mergeCell ref="F1260:G1260"/>
    <mergeCell ref="F1261:G1261"/>
    <mergeCell ref="F1262:G1262"/>
    <mergeCell ref="F1263:G1263"/>
    <mergeCell ref="H1257:I1257"/>
    <mergeCell ref="J1257:K1257"/>
    <mergeCell ref="F1259:G1259"/>
    <mergeCell ref="F1246:G1246"/>
    <mergeCell ref="H1248:I1248"/>
    <mergeCell ref="J1248:K1248"/>
    <mergeCell ref="F1250:G1250"/>
    <mergeCell ref="F1251:G1251"/>
    <mergeCell ref="F1252:G1252"/>
    <mergeCell ref="F1244:G1244"/>
    <mergeCell ref="F1245:G1245"/>
    <mergeCell ref="F1233:G1233"/>
    <mergeCell ref="F1234:G1234"/>
    <mergeCell ref="F1235:G1235"/>
    <mergeCell ref="F1240:G1240"/>
    <mergeCell ref="F1241:G1241"/>
    <mergeCell ref="F1242:G1242"/>
    <mergeCell ref="F1243:G1243"/>
    <mergeCell ref="H1237:I1237"/>
    <mergeCell ref="J1237:K1237"/>
    <mergeCell ref="F1239:G1239"/>
    <mergeCell ref="J1226:K1226"/>
    <mergeCell ref="F1228:G1228"/>
    <mergeCell ref="F1229:G1229"/>
    <mergeCell ref="F1230:G1230"/>
    <mergeCell ref="F1231:G1231"/>
    <mergeCell ref="F1232:G1232"/>
    <mergeCell ref="F1213:G1213"/>
    <mergeCell ref="H1215:I1215"/>
    <mergeCell ref="F1220:G1220"/>
    <mergeCell ref="F1221:G1221"/>
    <mergeCell ref="F1222:G1222"/>
    <mergeCell ref="F1223:G1223"/>
    <mergeCell ref="J1215:K1215"/>
    <mergeCell ref="F1217:G1217"/>
    <mergeCell ref="F1218:G1218"/>
    <mergeCell ref="F1219:G1219"/>
    <mergeCell ref="F1224:G1224"/>
    <mergeCell ref="H1226:I1226"/>
    <mergeCell ref="F1211:G1211"/>
    <mergeCell ref="F1212:G1212"/>
    <mergeCell ref="F1200:G1200"/>
    <mergeCell ref="F1201:G1201"/>
    <mergeCell ref="F1202:G1202"/>
    <mergeCell ref="F1207:G1207"/>
    <mergeCell ref="F1208:G1208"/>
    <mergeCell ref="F1209:G1209"/>
    <mergeCell ref="F1210:G1210"/>
    <mergeCell ref="H1204:I1204"/>
    <mergeCell ref="J1204:K1204"/>
    <mergeCell ref="F1206:G1206"/>
    <mergeCell ref="F1193:G1193"/>
    <mergeCell ref="H1195:I1195"/>
    <mergeCell ref="J1195:K1195"/>
    <mergeCell ref="F1197:G1197"/>
    <mergeCell ref="F1198:G1198"/>
    <mergeCell ref="F1199:G1199"/>
    <mergeCell ref="F1191:G1191"/>
    <mergeCell ref="F1192:G1192"/>
    <mergeCell ref="F1180:G1180"/>
    <mergeCell ref="H1182:I1182"/>
    <mergeCell ref="F1187:G1187"/>
    <mergeCell ref="F1188:G1188"/>
    <mergeCell ref="F1189:G1189"/>
    <mergeCell ref="F1190:G1190"/>
    <mergeCell ref="F1176:G1176"/>
    <mergeCell ref="F1177:G1177"/>
    <mergeCell ref="J1182:K1182"/>
    <mergeCell ref="F1184:G1184"/>
    <mergeCell ref="F1185:G1185"/>
    <mergeCell ref="F1186:G1186"/>
    <mergeCell ref="H1161:I1161"/>
    <mergeCell ref="J1161:K1161"/>
    <mergeCell ref="F1178:G1178"/>
    <mergeCell ref="F1179:G1179"/>
    <mergeCell ref="F1167:G1167"/>
    <mergeCell ref="F1168:G1168"/>
    <mergeCell ref="F1169:G1169"/>
    <mergeCell ref="F1170:G1170"/>
    <mergeCell ref="F1174:G1174"/>
    <mergeCell ref="F1175:G1175"/>
    <mergeCell ref="F1163:G1163"/>
    <mergeCell ref="F1164:G1164"/>
    <mergeCell ref="F1165:G1165"/>
    <mergeCell ref="F1166:G1166"/>
    <mergeCell ref="H1172:I1172"/>
    <mergeCell ref="J1172:K1172"/>
    <mergeCell ref="H1152:I1152"/>
    <mergeCell ref="J1152:K1152"/>
    <mergeCell ref="F1154:G1154"/>
    <mergeCell ref="F1155:G1155"/>
    <mergeCell ref="F1156:G1156"/>
    <mergeCell ref="F1157:G1157"/>
    <mergeCell ref="F1136:G1136"/>
    <mergeCell ref="F1137:G1137"/>
    <mergeCell ref="F1138:G1138"/>
    <mergeCell ref="H1140:I1140"/>
    <mergeCell ref="F1158:G1158"/>
    <mergeCell ref="F1159:G1159"/>
    <mergeCell ref="A1146:K1147"/>
    <mergeCell ref="F1148:G1148"/>
    <mergeCell ref="F1149:G1149"/>
    <mergeCell ref="F1150:G1150"/>
    <mergeCell ref="J1140:K1140"/>
    <mergeCell ref="H1141:I1141"/>
    <mergeCell ref="J1141:K1141"/>
    <mergeCell ref="H1131:I1131"/>
    <mergeCell ref="J1131:K1131"/>
    <mergeCell ref="H1132:I1132"/>
    <mergeCell ref="J1132:K1132"/>
    <mergeCell ref="F1135:G1135"/>
    <mergeCell ref="F1124:G1124"/>
    <mergeCell ref="F1125:G1125"/>
    <mergeCell ref="F1126:G1126"/>
    <mergeCell ref="F1127:G1127"/>
    <mergeCell ref="F1128:G1128"/>
    <mergeCell ref="F1129:G1129"/>
    <mergeCell ref="J1118:K1118"/>
    <mergeCell ref="H1119:I1119"/>
    <mergeCell ref="J1119:K1119"/>
    <mergeCell ref="F1121:G1121"/>
    <mergeCell ref="H1118:I1118"/>
    <mergeCell ref="F1134:G1134"/>
    <mergeCell ref="F1122:G1122"/>
    <mergeCell ref="F1123:G1123"/>
    <mergeCell ref="F1112:G1112"/>
    <mergeCell ref="F1113:G1113"/>
    <mergeCell ref="F1114:G1114"/>
    <mergeCell ref="F1115:G1115"/>
    <mergeCell ref="F1116:G1116"/>
    <mergeCell ref="F1100:G1100"/>
    <mergeCell ref="F1101:G1101"/>
    <mergeCell ref="F1106:G1106"/>
    <mergeCell ref="F1107:G1107"/>
    <mergeCell ref="F1108:G1108"/>
    <mergeCell ref="F1109:G1109"/>
    <mergeCell ref="H1103:I1103"/>
    <mergeCell ref="J1103:K1103"/>
    <mergeCell ref="H1104:I1104"/>
    <mergeCell ref="J1104:K1104"/>
    <mergeCell ref="F1110:G1110"/>
    <mergeCell ref="F1111:G1111"/>
    <mergeCell ref="F1092:G1092"/>
    <mergeCell ref="J1094:K1094"/>
    <mergeCell ref="H1095:I1095"/>
    <mergeCell ref="J1095:K1095"/>
    <mergeCell ref="F1097:G1097"/>
    <mergeCell ref="H1094:I1094"/>
    <mergeCell ref="H1082:I1082"/>
    <mergeCell ref="J1082:K1082"/>
    <mergeCell ref="F1084:G1084"/>
    <mergeCell ref="F1085:G1085"/>
    <mergeCell ref="F1098:G1098"/>
    <mergeCell ref="F1099:G1099"/>
    <mergeCell ref="F1088:G1088"/>
    <mergeCell ref="F1089:G1089"/>
    <mergeCell ref="F1090:G1090"/>
    <mergeCell ref="F1091:G1091"/>
    <mergeCell ref="F1075:G1075"/>
    <mergeCell ref="F1086:G1086"/>
    <mergeCell ref="F1087:G1087"/>
    <mergeCell ref="F1076:G1076"/>
    <mergeCell ref="F1077:G1077"/>
    <mergeCell ref="F1078:G1078"/>
    <mergeCell ref="F1079:G1079"/>
    <mergeCell ref="J1066:K1066"/>
    <mergeCell ref="H1067:I1067"/>
    <mergeCell ref="J1067:K1067"/>
    <mergeCell ref="H1081:I1081"/>
    <mergeCell ref="J1081:K1081"/>
    <mergeCell ref="F1070:G1070"/>
    <mergeCell ref="F1071:G1071"/>
    <mergeCell ref="F1072:G1072"/>
    <mergeCell ref="F1073:G1073"/>
    <mergeCell ref="F1074:G1074"/>
    <mergeCell ref="J1058:K1058"/>
    <mergeCell ref="F1060:G1060"/>
    <mergeCell ref="F1061:G1061"/>
    <mergeCell ref="F1062:G1062"/>
    <mergeCell ref="F1063:G1063"/>
    <mergeCell ref="F1064:G1064"/>
    <mergeCell ref="F1052:G1052"/>
    <mergeCell ref="F1053:G1053"/>
    <mergeCell ref="F1054:G1054"/>
    <mergeCell ref="F1055:G1055"/>
    <mergeCell ref="F1069:G1069"/>
    <mergeCell ref="H1058:I1058"/>
    <mergeCell ref="H1066:I1066"/>
    <mergeCell ref="F1045:G1045"/>
    <mergeCell ref="F1046:G1046"/>
    <mergeCell ref="F1047:G1047"/>
    <mergeCell ref="H1049:I1049"/>
    <mergeCell ref="J1049:K1049"/>
    <mergeCell ref="H1050:I1050"/>
    <mergeCell ref="J1050:K1050"/>
    <mergeCell ref="H1040:I1040"/>
    <mergeCell ref="J1040:K1040"/>
    <mergeCell ref="H1041:I1041"/>
    <mergeCell ref="J1041:K1041"/>
    <mergeCell ref="H1057:I1057"/>
    <mergeCell ref="J1057:K1057"/>
    <mergeCell ref="F1043:G1043"/>
    <mergeCell ref="F1044:G1044"/>
    <mergeCell ref="F1033:G1033"/>
    <mergeCell ref="F1034:G1034"/>
    <mergeCell ref="F1035:G1035"/>
    <mergeCell ref="F1036:G1036"/>
    <mergeCell ref="F1037:G1037"/>
    <mergeCell ref="F1038:G1038"/>
    <mergeCell ref="F1020:G1020"/>
    <mergeCell ref="F1021:G1021"/>
    <mergeCell ref="F1022:G1022"/>
    <mergeCell ref="F1027:G1027"/>
    <mergeCell ref="F1028:G1028"/>
    <mergeCell ref="F1029:G1029"/>
    <mergeCell ref="H1024:I1024"/>
    <mergeCell ref="J1024:K1024"/>
    <mergeCell ref="H1025:I1025"/>
    <mergeCell ref="J1025:K1025"/>
    <mergeCell ref="F1031:G1031"/>
    <mergeCell ref="F1032:G1032"/>
    <mergeCell ref="F1030:G1030"/>
    <mergeCell ref="F1012:G1012"/>
    <mergeCell ref="F1013:G1013"/>
    <mergeCell ref="F1014:G1014"/>
    <mergeCell ref="F1015:G1015"/>
    <mergeCell ref="F1016:G1016"/>
    <mergeCell ref="F1017:G1017"/>
    <mergeCell ref="H1002:I1002"/>
    <mergeCell ref="J1002:K1002"/>
    <mergeCell ref="F1004:G1004"/>
    <mergeCell ref="F1005:G1005"/>
    <mergeCell ref="F1018:G1018"/>
    <mergeCell ref="F1019:G1019"/>
    <mergeCell ref="F1008:G1008"/>
    <mergeCell ref="F1009:G1009"/>
    <mergeCell ref="F1010:G1010"/>
    <mergeCell ref="F1011:G1011"/>
    <mergeCell ref="F1006:G1006"/>
    <mergeCell ref="F1007:G1007"/>
    <mergeCell ref="F996:G996"/>
    <mergeCell ref="F997:G997"/>
    <mergeCell ref="F998:G998"/>
    <mergeCell ref="F999:G999"/>
    <mergeCell ref="H1001:I1001"/>
    <mergeCell ref="J1001:K1001"/>
    <mergeCell ref="F989:G989"/>
    <mergeCell ref="F990:G990"/>
    <mergeCell ref="F991:G991"/>
    <mergeCell ref="H993:I993"/>
    <mergeCell ref="J993:K993"/>
    <mergeCell ref="H994:I994"/>
    <mergeCell ref="J994:K994"/>
    <mergeCell ref="F982:G982"/>
    <mergeCell ref="F983:G983"/>
    <mergeCell ref="H985:I985"/>
    <mergeCell ref="J985:K985"/>
    <mergeCell ref="H986:I986"/>
    <mergeCell ref="J986:K986"/>
    <mergeCell ref="F971:G971"/>
    <mergeCell ref="F972:G972"/>
    <mergeCell ref="H974:I974"/>
    <mergeCell ref="J974:K974"/>
    <mergeCell ref="F988:G988"/>
    <mergeCell ref="F977:G977"/>
    <mergeCell ref="F978:G978"/>
    <mergeCell ref="F979:G979"/>
    <mergeCell ref="F980:G980"/>
    <mergeCell ref="F981:G981"/>
    <mergeCell ref="H975:I975"/>
    <mergeCell ref="J975:K975"/>
    <mergeCell ref="J965:K965"/>
    <mergeCell ref="H966:I966"/>
    <mergeCell ref="J966:K966"/>
    <mergeCell ref="H965:I965"/>
    <mergeCell ref="F954:G954"/>
    <mergeCell ref="H956:I956"/>
    <mergeCell ref="F968:G968"/>
    <mergeCell ref="F969:G969"/>
    <mergeCell ref="F970:G970"/>
    <mergeCell ref="F959:G959"/>
    <mergeCell ref="F960:G960"/>
    <mergeCell ref="F961:G961"/>
    <mergeCell ref="F962:G962"/>
    <mergeCell ref="F963:G963"/>
    <mergeCell ref="F945:G945"/>
    <mergeCell ref="J956:K956"/>
    <mergeCell ref="H957:I957"/>
    <mergeCell ref="J957:K957"/>
    <mergeCell ref="H947:I947"/>
    <mergeCell ref="J947:K947"/>
    <mergeCell ref="H948:I948"/>
    <mergeCell ref="J948:K948"/>
    <mergeCell ref="F952:G952"/>
    <mergeCell ref="F953:G953"/>
    <mergeCell ref="J935:K935"/>
    <mergeCell ref="H936:I936"/>
    <mergeCell ref="J936:K936"/>
    <mergeCell ref="F950:G950"/>
    <mergeCell ref="F951:G951"/>
    <mergeCell ref="F940:G940"/>
    <mergeCell ref="F941:G941"/>
    <mergeCell ref="F942:G942"/>
    <mergeCell ref="F943:G943"/>
    <mergeCell ref="F944:G944"/>
    <mergeCell ref="H924:I924"/>
    <mergeCell ref="F939:G939"/>
    <mergeCell ref="F927:G927"/>
    <mergeCell ref="F928:G928"/>
    <mergeCell ref="F929:G929"/>
    <mergeCell ref="F930:G930"/>
    <mergeCell ref="F931:G931"/>
    <mergeCell ref="F932:G932"/>
    <mergeCell ref="F933:G933"/>
    <mergeCell ref="H935:I935"/>
    <mergeCell ref="F917:G917"/>
    <mergeCell ref="F918:G918"/>
    <mergeCell ref="F919:G919"/>
    <mergeCell ref="F920:G920"/>
    <mergeCell ref="F921:G921"/>
    <mergeCell ref="F922:G922"/>
    <mergeCell ref="F908:G908"/>
    <mergeCell ref="F909:G909"/>
    <mergeCell ref="H911:I911"/>
    <mergeCell ref="J911:K911"/>
    <mergeCell ref="J924:K924"/>
    <mergeCell ref="H925:I925"/>
    <mergeCell ref="J925:K925"/>
    <mergeCell ref="F914:G914"/>
    <mergeCell ref="F915:G915"/>
    <mergeCell ref="F916:G916"/>
    <mergeCell ref="H912:I912"/>
    <mergeCell ref="J912:K912"/>
    <mergeCell ref="H903:I903"/>
    <mergeCell ref="J903:K903"/>
    <mergeCell ref="H904:I904"/>
    <mergeCell ref="J904:K904"/>
    <mergeCell ref="F892:G892"/>
    <mergeCell ref="F893:G893"/>
    <mergeCell ref="F906:G906"/>
    <mergeCell ref="F907:G907"/>
    <mergeCell ref="F896:G896"/>
    <mergeCell ref="F897:G897"/>
    <mergeCell ref="F898:G898"/>
    <mergeCell ref="F899:G899"/>
    <mergeCell ref="F900:G900"/>
    <mergeCell ref="F901:G901"/>
    <mergeCell ref="F894:G894"/>
    <mergeCell ref="F895:G895"/>
    <mergeCell ref="H885:I885"/>
    <mergeCell ref="J885:K885"/>
    <mergeCell ref="H886:I886"/>
    <mergeCell ref="J886:K886"/>
    <mergeCell ref="F888:G888"/>
    <mergeCell ref="F889:G889"/>
    <mergeCell ref="F890:G890"/>
    <mergeCell ref="F891:G891"/>
    <mergeCell ref="F871:G871"/>
    <mergeCell ref="F872:G872"/>
    <mergeCell ref="F873:G873"/>
    <mergeCell ref="F878:G878"/>
    <mergeCell ref="F879:G879"/>
    <mergeCell ref="F880:G880"/>
    <mergeCell ref="H875:I875"/>
    <mergeCell ref="J875:K875"/>
    <mergeCell ref="H876:I876"/>
    <mergeCell ref="J876:K876"/>
    <mergeCell ref="F882:G882"/>
    <mergeCell ref="F883:G883"/>
    <mergeCell ref="F881:G881"/>
    <mergeCell ref="F859:G859"/>
    <mergeCell ref="F860:G860"/>
    <mergeCell ref="F865:G865"/>
    <mergeCell ref="F866:G866"/>
    <mergeCell ref="F867:G867"/>
    <mergeCell ref="F868:G868"/>
    <mergeCell ref="H862:I862"/>
    <mergeCell ref="J862:K862"/>
    <mergeCell ref="H863:I863"/>
    <mergeCell ref="J863:K863"/>
    <mergeCell ref="F869:G869"/>
    <mergeCell ref="F870:G870"/>
    <mergeCell ref="F846:G846"/>
    <mergeCell ref="F847:G847"/>
    <mergeCell ref="F848:G848"/>
    <mergeCell ref="F853:G853"/>
    <mergeCell ref="F854:G854"/>
    <mergeCell ref="F855:G855"/>
    <mergeCell ref="H850:I850"/>
    <mergeCell ref="J850:K850"/>
    <mergeCell ref="H851:I851"/>
    <mergeCell ref="J851:K851"/>
    <mergeCell ref="F857:G857"/>
    <mergeCell ref="F858:G858"/>
    <mergeCell ref="F856:G856"/>
    <mergeCell ref="F833:G833"/>
    <mergeCell ref="F834:G834"/>
    <mergeCell ref="F835:G835"/>
    <mergeCell ref="F840:G840"/>
    <mergeCell ref="F841:G841"/>
    <mergeCell ref="F842:G842"/>
    <mergeCell ref="H837:I837"/>
    <mergeCell ref="J837:K837"/>
    <mergeCell ref="H838:I838"/>
    <mergeCell ref="J838:K838"/>
    <mergeCell ref="F844:G844"/>
    <mergeCell ref="F845:G845"/>
    <mergeCell ref="F843:G843"/>
    <mergeCell ref="F825:G825"/>
    <mergeCell ref="F826:G826"/>
    <mergeCell ref="H828:I828"/>
    <mergeCell ref="J828:K828"/>
    <mergeCell ref="H829:I829"/>
    <mergeCell ref="J829:K829"/>
    <mergeCell ref="F815:G815"/>
    <mergeCell ref="F816:G816"/>
    <mergeCell ref="H818:I818"/>
    <mergeCell ref="J818:K818"/>
    <mergeCell ref="F831:G831"/>
    <mergeCell ref="F832:G832"/>
    <mergeCell ref="F821:G821"/>
    <mergeCell ref="F822:G822"/>
    <mergeCell ref="F823:G823"/>
    <mergeCell ref="F824:G824"/>
    <mergeCell ref="H819:I819"/>
    <mergeCell ref="J819:K819"/>
    <mergeCell ref="J809:K809"/>
    <mergeCell ref="H810:I810"/>
    <mergeCell ref="J810:K810"/>
    <mergeCell ref="H809:I809"/>
    <mergeCell ref="F812:G812"/>
    <mergeCell ref="F813:G813"/>
    <mergeCell ref="F814:G814"/>
    <mergeCell ref="F803:G803"/>
    <mergeCell ref="F804:G804"/>
    <mergeCell ref="F805:G805"/>
    <mergeCell ref="F806:G806"/>
    <mergeCell ref="F807:G807"/>
    <mergeCell ref="F795:G795"/>
    <mergeCell ref="F796:G796"/>
    <mergeCell ref="F797:G797"/>
    <mergeCell ref="F798:G798"/>
    <mergeCell ref="F799:G799"/>
    <mergeCell ref="F800:G800"/>
    <mergeCell ref="H785:I785"/>
    <mergeCell ref="J785:K785"/>
    <mergeCell ref="F787:G787"/>
    <mergeCell ref="F788:G788"/>
    <mergeCell ref="F801:G801"/>
    <mergeCell ref="F802:G802"/>
    <mergeCell ref="H792:I792"/>
    <mergeCell ref="J792:K792"/>
    <mergeCell ref="H793:I793"/>
    <mergeCell ref="J793:K793"/>
    <mergeCell ref="F789:G789"/>
    <mergeCell ref="F790:G790"/>
    <mergeCell ref="F779:G779"/>
    <mergeCell ref="F780:G780"/>
    <mergeCell ref="F781:G781"/>
    <mergeCell ref="F782:G782"/>
    <mergeCell ref="H784:I784"/>
    <mergeCell ref="J784:K784"/>
    <mergeCell ref="F773:G773"/>
    <mergeCell ref="F774:G774"/>
    <mergeCell ref="H776:I776"/>
    <mergeCell ref="J776:K776"/>
    <mergeCell ref="H777:I777"/>
    <mergeCell ref="J777:K777"/>
    <mergeCell ref="F772:G772"/>
    <mergeCell ref="H761:I761"/>
    <mergeCell ref="J761:K761"/>
    <mergeCell ref="F763:G763"/>
    <mergeCell ref="F764:G764"/>
    <mergeCell ref="F765:G765"/>
    <mergeCell ref="F766:G766"/>
    <mergeCell ref="H768:I768"/>
    <mergeCell ref="J768:K768"/>
    <mergeCell ref="H769:I769"/>
    <mergeCell ref="J753:K753"/>
    <mergeCell ref="F755:G755"/>
    <mergeCell ref="F756:G756"/>
    <mergeCell ref="F757:G757"/>
    <mergeCell ref="F758:G758"/>
    <mergeCell ref="F771:G771"/>
    <mergeCell ref="J769:K769"/>
    <mergeCell ref="H745:I745"/>
    <mergeCell ref="J745:K745"/>
    <mergeCell ref="H760:I760"/>
    <mergeCell ref="J760:K760"/>
    <mergeCell ref="F748:G748"/>
    <mergeCell ref="F749:G749"/>
    <mergeCell ref="F750:G750"/>
    <mergeCell ref="H752:I752"/>
    <mergeCell ref="J752:K752"/>
    <mergeCell ref="H753:I753"/>
    <mergeCell ref="F747:G747"/>
    <mergeCell ref="J736:K736"/>
    <mergeCell ref="H737:I737"/>
    <mergeCell ref="J737:K737"/>
    <mergeCell ref="F739:G739"/>
    <mergeCell ref="F740:G740"/>
    <mergeCell ref="F741:G741"/>
    <mergeCell ref="F742:G742"/>
    <mergeCell ref="H744:I744"/>
    <mergeCell ref="J744:K744"/>
    <mergeCell ref="F734:G734"/>
    <mergeCell ref="H736:I736"/>
    <mergeCell ref="F723:G723"/>
    <mergeCell ref="F724:G724"/>
    <mergeCell ref="F725:G725"/>
    <mergeCell ref="H727:I727"/>
    <mergeCell ref="F730:G730"/>
    <mergeCell ref="F731:G731"/>
    <mergeCell ref="F732:G732"/>
    <mergeCell ref="F733:G733"/>
    <mergeCell ref="J727:K727"/>
    <mergeCell ref="H728:I728"/>
    <mergeCell ref="J728:K728"/>
    <mergeCell ref="H718:I718"/>
    <mergeCell ref="J718:K718"/>
    <mergeCell ref="H719:I719"/>
    <mergeCell ref="J719:K719"/>
    <mergeCell ref="F707:G707"/>
    <mergeCell ref="F708:G708"/>
    <mergeCell ref="F721:G721"/>
    <mergeCell ref="F722:G722"/>
    <mergeCell ref="H711:I711"/>
    <mergeCell ref="J711:K711"/>
    <mergeCell ref="F713:G713"/>
    <mergeCell ref="F714:G714"/>
    <mergeCell ref="F715:G715"/>
    <mergeCell ref="F716:G716"/>
    <mergeCell ref="H710:I710"/>
    <mergeCell ref="J710:K710"/>
    <mergeCell ref="F699:G699"/>
    <mergeCell ref="F700:G700"/>
    <mergeCell ref="H702:I702"/>
    <mergeCell ref="J702:K702"/>
    <mergeCell ref="H703:I703"/>
    <mergeCell ref="J703:K703"/>
    <mergeCell ref="F705:G705"/>
    <mergeCell ref="F706:G706"/>
    <mergeCell ref="F698:G698"/>
    <mergeCell ref="F687:G687"/>
    <mergeCell ref="F688:G688"/>
    <mergeCell ref="F689:G689"/>
    <mergeCell ref="F690:G690"/>
    <mergeCell ref="F691:G691"/>
    <mergeCell ref="F696:G696"/>
    <mergeCell ref="F681:G681"/>
    <mergeCell ref="H683:I683"/>
    <mergeCell ref="J683:K683"/>
    <mergeCell ref="H684:I684"/>
    <mergeCell ref="J684:K684"/>
    <mergeCell ref="F697:G697"/>
    <mergeCell ref="J693:K693"/>
    <mergeCell ref="H694:I694"/>
    <mergeCell ref="J694:K694"/>
    <mergeCell ref="H693:I693"/>
    <mergeCell ref="J670:K670"/>
    <mergeCell ref="H671:I671"/>
    <mergeCell ref="J671:K671"/>
    <mergeCell ref="F686:G686"/>
    <mergeCell ref="F675:G675"/>
    <mergeCell ref="F676:G676"/>
    <mergeCell ref="F677:G677"/>
    <mergeCell ref="F678:G678"/>
    <mergeCell ref="F679:G679"/>
    <mergeCell ref="F680:G680"/>
    <mergeCell ref="F660:G660"/>
    <mergeCell ref="F673:G673"/>
    <mergeCell ref="F674:G674"/>
    <mergeCell ref="H664:I664"/>
    <mergeCell ref="J664:K664"/>
    <mergeCell ref="H665:I665"/>
    <mergeCell ref="J665:K665"/>
    <mergeCell ref="F667:G667"/>
    <mergeCell ref="F668:G668"/>
    <mergeCell ref="H670:I670"/>
    <mergeCell ref="H655:I655"/>
    <mergeCell ref="J655:K655"/>
    <mergeCell ref="F661:G661"/>
    <mergeCell ref="F662:G662"/>
    <mergeCell ref="F650:G650"/>
    <mergeCell ref="F651:G651"/>
    <mergeCell ref="F652:G652"/>
    <mergeCell ref="F657:G657"/>
    <mergeCell ref="F658:G658"/>
    <mergeCell ref="F659:G659"/>
    <mergeCell ref="H645:I645"/>
    <mergeCell ref="J645:K645"/>
    <mergeCell ref="H646:I646"/>
    <mergeCell ref="J646:K646"/>
    <mergeCell ref="H654:I654"/>
    <mergeCell ref="J654:K654"/>
    <mergeCell ref="F634:G634"/>
    <mergeCell ref="F635:G635"/>
    <mergeCell ref="F648:G648"/>
    <mergeCell ref="F649:G649"/>
    <mergeCell ref="H638:I638"/>
    <mergeCell ref="J638:K638"/>
    <mergeCell ref="F640:G640"/>
    <mergeCell ref="F641:G641"/>
    <mergeCell ref="F642:G642"/>
    <mergeCell ref="F643:G643"/>
    <mergeCell ref="F624:G624"/>
    <mergeCell ref="F625:G625"/>
    <mergeCell ref="H637:I637"/>
    <mergeCell ref="J637:K637"/>
    <mergeCell ref="H627:I627"/>
    <mergeCell ref="J627:K627"/>
    <mergeCell ref="H628:I628"/>
    <mergeCell ref="J628:K628"/>
    <mergeCell ref="F632:G632"/>
    <mergeCell ref="F633:G633"/>
    <mergeCell ref="F614:G614"/>
    <mergeCell ref="F615:G615"/>
    <mergeCell ref="H617:I617"/>
    <mergeCell ref="J617:K617"/>
    <mergeCell ref="F630:G630"/>
    <mergeCell ref="F631:G631"/>
    <mergeCell ref="F620:G620"/>
    <mergeCell ref="F621:G621"/>
    <mergeCell ref="F622:G622"/>
    <mergeCell ref="F623:G623"/>
    <mergeCell ref="H618:I618"/>
    <mergeCell ref="J618:K618"/>
    <mergeCell ref="H609:I609"/>
    <mergeCell ref="J609:K609"/>
    <mergeCell ref="H610:I610"/>
    <mergeCell ref="J610:K610"/>
    <mergeCell ref="H602:I602"/>
    <mergeCell ref="J602:K602"/>
    <mergeCell ref="F604:G604"/>
    <mergeCell ref="F605:G605"/>
    <mergeCell ref="F606:G606"/>
    <mergeCell ref="F607:G607"/>
    <mergeCell ref="F596:G596"/>
    <mergeCell ref="F597:G597"/>
    <mergeCell ref="F598:G598"/>
    <mergeCell ref="F599:G599"/>
    <mergeCell ref="F612:G612"/>
    <mergeCell ref="F613:G613"/>
    <mergeCell ref="F590:G590"/>
    <mergeCell ref="F591:G591"/>
    <mergeCell ref="H593:I593"/>
    <mergeCell ref="J593:K593"/>
    <mergeCell ref="H594:I594"/>
    <mergeCell ref="J594:K594"/>
    <mergeCell ref="H585:I585"/>
    <mergeCell ref="J585:K585"/>
    <mergeCell ref="H586:I586"/>
    <mergeCell ref="J586:K586"/>
    <mergeCell ref="H601:I601"/>
    <mergeCell ref="J601:K601"/>
    <mergeCell ref="H578:I578"/>
    <mergeCell ref="J578:K578"/>
    <mergeCell ref="F580:G580"/>
    <mergeCell ref="F581:G581"/>
    <mergeCell ref="F582:G582"/>
    <mergeCell ref="F583:G583"/>
    <mergeCell ref="F572:G572"/>
    <mergeCell ref="F573:G573"/>
    <mergeCell ref="F574:G574"/>
    <mergeCell ref="F575:G575"/>
    <mergeCell ref="F588:G588"/>
    <mergeCell ref="F589:G589"/>
    <mergeCell ref="H577:I577"/>
    <mergeCell ref="J577:K577"/>
    <mergeCell ref="H567:I567"/>
    <mergeCell ref="J567:K567"/>
    <mergeCell ref="H568:I568"/>
    <mergeCell ref="J568:K568"/>
    <mergeCell ref="F570:G570"/>
    <mergeCell ref="F571:G571"/>
    <mergeCell ref="F560:G560"/>
    <mergeCell ref="F561:G561"/>
    <mergeCell ref="F562:G562"/>
    <mergeCell ref="F563:G563"/>
    <mergeCell ref="F564:G564"/>
    <mergeCell ref="F565:G565"/>
    <mergeCell ref="F553:G553"/>
    <mergeCell ref="H558:I558"/>
    <mergeCell ref="J558:K558"/>
    <mergeCell ref="H548:I548"/>
    <mergeCell ref="J548:K548"/>
    <mergeCell ref="F554:G554"/>
    <mergeCell ref="F555:G555"/>
    <mergeCell ref="H557:I557"/>
    <mergeCell ref="J557:K557"/>
    <mergeCell ref="F543:G543"/>
    <mergeCell ref="F544:G544"/>
    <mergeCell ref="F545:G545"/>
    <mergeCell ref="F550:G550"/>
    <mergeCell ref="F551:G551"/>
    <mergeCell ref="F552:G552"/>
    <mergeCell ref="J532:K532"/>
    <mergeCell ref="H547:I547"/>
    <mergeCell ref="J547:K547"/>
    <mergeCell ref="F536:G536"/>
    <mergeCell ref="F537:G537"/>
    <mergeCell ref="H539:I539"/>
    <mergeCell ref="J539:K539"/>
    <mergeCell ref="H540:I540"/>
    <mergeCell ref="J540:K540"/>
    <mergeCell ref="F542:G542"/>
    <mergeCell ref="J524:K524"/>
    <mergeCell ref="F526:G526"/>
    <mergeCell ref="F527:G527"/>
    <mergeCell ref="F528:G528"/>
    <mergeCell ref="F529:G529"/>
    <mergeCell ref="H531:I531"/>
    <mergeCell ref="J531:K531"/>
    <mergeCell ref="F519:G519"/>
    <mergeCell ref="F520:G520"/>
    <mergeCell ref="F521:G521"/>
    <mergeCell ref="F534:G534"/>
    <mergeCell ref="F535:G535"/>
    <mergeCell ref="H524:I524"/>
    <mergeCell ref="H532:I532"/>
    <mergeCell ref="H523:I523"/>
    <mergeCell ref="J523:K523"/>
    <mergeCell ref="F511:G511"/>
    <mergeCell ref="F512:G512"/>
    <mergeCell ref="F513:G513"/>
    <mergeCell ref="H515:I515"/>
    <mergeCell ref="J515:K515"/>
    <mergeCell ref="H516:I516"/>
    <mergeCell ref="J516:K516"/>
    <mergeCell ref="F518:G518"/>
    <mergeCell ref="F503:G503"/>
    <mergeCell ref="J505:K505"/>
    <mergeCell ref="H506:I506"/>
    <mergeCell ref="J506:K506"/>
    <mergeCell ref="F508:G508"/>
    <mergeCell ref="H505:I505"/>
    <mergeCell ref="F493:G493"/>
    <mergeCell ref="F494:G494"/>
    <mergeCell ref="H496:I496"/>
    <mergeCell ref="J496:K496"/>
    <mergeCell ref="F509:G509"/>
    <mergeCell ref="F510:G510"/>
    <mergeCell ref="F499:G499"/>
    <mergeCell ref="F500:G500"/>
    <mergeCell ref="F501:G501"/>
    <mergeCell ref="F502:G502"/>
    <mergeCell ref="H497:I497"/>
    <mergeCell ref="J497:K497"/>
    <mergeCell ref="J487:K487"/>
    <mergeCell ref="H488:I488"/>
    <mergeCell ref="J488:K488"/>
    <mergeCell ref="H487:I487"/>
    <mergeCell ref="F492:G492"/>
    <mergeCell ref="F481:G481"/>
    <mergeCell ref="F482:G482"/>
    <mergeCell ref="F483:G483"/>
    <mergeCell ref="F484:G484"/>
    <mergeCell ref="F485:G485"/>
    <mergeCell ref="F474:G474"/>
    <mergeCell ref="F475:G475"/>
    <mergeCell ref="F476:G476"/>
    <mergeCell ref="H478:I478"/>
    <mergeCell ref="F490:G490"/>
    <mergeCell ref="F491:G491"/>
    <mergeCell ref="J478:K478"/>
    <mergeCell ref="H479:I479"/>
    <mergeCell ref="J479:K479"/>
    <mergeCell ref="H469:I469"/>
    <mergeCell ref="J469:K469"/>
    <mergeCell ref="H470:I470"/>
    <mergeCell ref="J470:K470"/>
    <mergeCell ref="F472:G472"/>
    <mergeCell ref="F473:G473"/>
    <mergeCell ref="F462:G462"/>
    <mergeCell ref="F463:G463"/>
    <mergeCell ref="F464:G464"/>
    <mergeCell ref="F465:G465"/>
    <mergeCell ref="F466:G466"/>
    <mergeCell ref="F467:G467"/>
    <mergeCell ref="F455:G455"/>
    <mergeCell ref="H460:I460"/>
    <mergeCell ref="J460:K460"/>
    <mergeCell ref="H450:I450"/>
    <mergeCell ref="J450:K450"/>
    <mergeCell ref="F456:G456"/>
    <mergeCell ref="F457:G457"/>
    <mergeCell ref="H459:I459"/>
    <mergeCell ref="J459:K459"/>
    <mergeCell ref="F445:G445"/>
    <mergeCell ref="F446:G446"/>
    <mergeCell ref="F447:G447"/>
    <mergeCell ref="F452:G452"/>
    <mergeCell ref="F453:G453"/>
    <mergeCell ref="F454:G454"/>
    <mergeCell ref="H449:I449"/>
    <mergeCell ref="J449:K449"/>
    <mergeCell ref="F437:G437"/>
    <mergeCell ref="F438:G438"/>
    <mergeCell ref="F439:G439"/>
    <mergeCell ref="H441:I441"/>
    <mergeCell ref="J441:K441"/>
    <mergeCell ref="H442:I442"/>
    <mergeCell ref="J442:K442"/>
    <mergeCell ref="F444:G444"/>
    <mergeCell ref="F425:G425"/>
    <mergeCell ref="H427:I427"/>
    <mergeCell ref="F431:G431"/>
    <mergeCell ref="F432:G432"/>
    <mergeCell ref="F433:G433"/>
    <mergeCell ref="F434:G434"/>
    <mergeCell ref="J427:K427"/>
    <mergeCell ref="H428:I428"/>
    <mergeCell ref="J428:K428"/>
    <mergeCell ref="F430:G430"/>
    <mergeCell ref="F435:G435"/>
    <mergeCell ref="F436:G436"/>
    <mergeCell ref="H414:I414"/>
    <mergeCell ref="J414:K414"/>
    <mergeCell ref="H415:I415"/>
    <mergeCell ref="J415:K415"/>
    <mergeCell ref="F417:G417"/>
    <mergeCell ref="F418:G418"/>
    <mergeCell ref="F407:G407"/>
    <mergeCell ref="F408:G408"/>
    <mergeCell ref="F409:G409"/>
    <mergeCell ref="F410:G410"/>
    <mergeCell ref="F423:G423"/>
    <mergeCell ref="F424:G424"/>
    <mergeCell ref="F419:G419"/>
    <mergeCell ref="F420:G420"/>
    <mergeCell ref="F421:G421"/>
    <mergeCell ref="F422:G422"/>
    <mergeCell ref="F397:G397"/>
    <mergeCell ref="F398:G398"/>
    <mergeCell ref="F411:G411"/>
    <mergeCell ref="F412:G412"/>
    <mergeCell ref="H402:I402"/>
    <mergeCell ref="J402:K402"/>
    <mergeCell ref="H403:I403"/>
    <mergeCell ref="J403:K403"/>
    <mergeCell ref="F405:G405"/>
    <mergeCell ref="F406:G406"/>
    <mergeCell ref="F399:G399"/>
    <mergeCell ref="F400:G400"/>
    <mergeCell ref="H389:I389"/>
    <mergeCell ref="J389:K389"/>
    <mergeCell ref="F391:G391"/>
    <mergeCell ref="F392:G392"/>
    <mergeCell ref="F393:G393"/>
    <mergeCell ref="F394:G394"/>
    <mergeCell ref="F395:G395"/>
    <mergeCell ref="F396:G396"/>
    <mergeCell ref="H377:I377"/>
    <mergeCell ref="J377:K377"/>
    <mergeCell ref="H383:I383"/>
    <mergeCell ref="J383:K383"/>
    <mergeCell ref="F385:G385"/>
    <mergeCell ref="F386:G386"/>
    <mergeCell ref="F379:G379"/>
    <mergeCell ref="F380:G380"/>
    <mergeCell ref="H382:I382"/>
    <mergeCell ref="J382:K382"/>
    <mergeCell ref="H388:I388"/>
    <mergeCell ref="J388:K388"/>
    <mergeCell ref="H376:I376"/>
    <mergeCell ref="J376:K376"/>
    <mergeCell ref="F364:G364"/>
    <mergeCell ref="F365:G365"/>
    <mergeCell ref="F366:G366"/>
    <mergeCell ref="F367:G367"/>
    <mergeCell ref="H369:I369"/>
    <mergeCell ref="J369:K369"/>
    <mergeCell ref="H370:I370"/>
    <mergeCell ref="J370:K370"/>
    <mergeCell ref="J358:K358"/>
    <mergeCell ref="H359:I359"/>
    <mergeCell ref="J359:K359"/>
    <mergeCell ref="F361:G361"/>
    <mergeCell ref="H358:I358"/>
    <mergeCell ref="F374:G374"/>
    <mergeCell ref="F372:G372"/>
    <mergeCell ref="F373:G373"/>
    <mergeCell ref="F362:G362"/>
    <mergeCell ref="F363:G363"/>
    <mergeCell ref="F352:G352"/>
    <mergeCell ref="F353:G353"/>
    <mergeCell ref="F354:G354"/>
    <mergeCell ref="F355:G355"/>
    <mergeCell ref="F356:G356"/>
    <mergeCell ref="F344:G344"/>
    <mergeCell ref="F345:G345"/>
    <mergeCell ref="H347:I347"/>
    <mergeCell ref="J347:K347"/>
    <mergeCell ref="H348:I348"/>
    <mergeCell ref="J348:K348"/>
    <mergeCell ref="F333:G333"/>
    <mergeCell ref="F334:G334"/>
    <mergeCell ref="F335:G335"/>
    <mergeCell ref="H337:I337"/>
    <mergeCell ref="F350:G350"/>
    <mergeCell ref="F351:G351"/>
    <mergeCell ref="F340:G340"/>
    <mergeCell ref="F341:G341"/>
    <mergeCell ref="F342:G342"/>
    <mergeCell ref="F343:G343"/>
    <mergeCell ref="J337:K337"/>
    <mergeCell ref="H338:I338"/>
    <mergeCell ref="J338:K338"/>
    <mergeCell ref="H328:I328"/>
    <mergeCell ref="J328:K328"/>
    <mergeCell ref="H329:I329"/>
    <mergeCell ref="J329:K329"/>
    <mergeCell ref="F331:G331"/>
    <mergeCell ref="F332:G332"/>
    <mergeCell ref="J321:K321"/>
    <mergeCell ref="H322:I322"/>
    <mergeCell ref="J322:K322"/>
    <mergeCell ref="F324:G324"/>
    <mergeCell ref="F325:G325"/>
    <mergeCell ref="F326:G326"/>
    <mergeCell ref="F319:G319"/>
    <mergeCell ref="H321:I321"/>
    <mergeCell ref="F308:G308"/>
    <mergeCell ref="F309:G309"/>
    <mergeCell ref="F310:G310"/>
    <mergeCell ref="H312:I312"/>
    <mergeCell ref="F315:G315"/>
    <mergeCell ref="F316:G316"/>
    <mergeCell ref="F317:G317"/>
    <mergeCell ref="F318:G318"/>
    <mergeCell ref="J312:K312"/>
    <mergeCell ref="H313:I313"/>
    <mergeCell ref="J313:K313"/>
    <mergeCell ref="H303:I303"/>
    <mergeCell ref="J303:K303"/>
    <mergeCell ref="H304:I304"/>
    <mergeCell ref="J304:K304"/>
    <mergeCell ref="F306:G306"/>
    <mergeCell ref="F307:G307"/>
    <mergeCell ref="F296:G296"/>
    <mergeCell ref="F297:G297"/>
    <mergeCell ref="F298:G298"/>
    <mergeCell ref="F299:G299"/>
    <mergeCell ref="F300:G300"/>
    <mergeCell ref="F301:G301"/>
    <mergeCell ref="H294:I294"/>
    <mergeCell ref="J294:K294"/>
    <mergeCell ref="H284:I284"/>
    <mergeCell ref="J284:K284"/>
    <mergeCell ref="F290:G290"/>
    <mergeCell ref="F291:G291"/>
    <mergeCell ref="H293:I293"/>
    <mergeCell ref="J293:K293"/>
    <mergeCell ref="F280:G280"/>
    <mergeCell ref="F281:G281"/>
    <mergeCell ref="F286:G286"/>
    <mergeCell ref="F287:G287"/>
    <mergeCell ref="F288:G288"/>
    <mergeCell ref="F289:G289"/>
    <mergeCell ref="H283:I283"/>
    <mergeCell ref="J283:K283"/>
    <mergeCell ref="F272:G272"/>
    <mergeCell ref="F273:G273"/>
    <mergeCell ref="F274:G274"/>
    <mergeCell ref="F275:G275"/>
    <mergeCell ref="H277:I277"/>
    <mergeCell ref="J277:K277"/>
    <mergeCell ref="H278:I278"/>
    <mergeCell ref="J278:K278"/>
    <mergeCell ref="F270:G270"/>
    <mergeCell ref="F271:G271"/>
    <mergeCell ref="F259:G259"/>
    <mergeCell ref="F260:G260"/>
    <mergeCell ref="F261:G261"/>
    <mergeCell ref="F266:G266"/>
    <mergeCell ref="F267:G267"/>
    <mergeCell ref="F268:G268"/>
    <mergeCell ref="F269:G269"/>
    <mergeCell ref="F255:G255"/>
    <mergeCell ref="F256:G256"/>
    <mergeCell ref="H263:I263"/>
    <mergeCell ref="J263:K263"/>
    <mergeCell ref="H264:I264"/>
    <mergeCell ref="J264:K264"/>
    <mergeCell ref="H241:I241"/>
    <mergeCell ref="J241:K241"/>
    <mergeCell ref="F257:G257"/>
    <mergeCell ref="F258:G258"/>
    <mergeCell ref="F247:G247"/>
    <mergeCell ref="F248:G248"/>
    <mergeCell ref="F249:G249"/>
    <mergeCell ref="F250:G250"/>
    <mergeCell ref="H253:I253"/>
    <mergeCell ref="J253:K253"/>
    <mergeCell ref="F243:G243"/>
    <mergeCell ref="F244:G244"/>
    <mergeCell ref="F245:G245"/>
    <mergeCell ref="F246:G246"/>
    <mergeCell ref="H252:I252"/>
    <mergeCell ref="J252:K252"/>
    <mergeCell ref="J240:K240"/>
    <mergeCell ref="F228:G228"/>
    <mergeCell ref="F229:G229"/>
    <mergeCell ref="F230:G230"/>
    <mergeCell ref="F231:G231"/>
    <mergeCell ref="H233:I233"/>
    <mergeCell ref="J233:K233"/>
    <mergeCell ref="H234:I234"/>
    <mergeCell ref="J234:K234"/>
    <mergeCell ref="F236:G236"/>
    <mergeCell ref="F221:G221"/>
    <mergeCell ref="F222:G222"/>
    <mergeCell ref="F223:G223"/>
    <mergeCell ref="H225:I225"/>
    <mergeCell ref="F238:G238"/>
    <mergeCell ref="H240:I240"/>
    <mergeCell ref="F237:G237"/>
    <mergeCell ref="J225:K225"/>
    <mergeCell ref="H226:I226"/>
    <mergeCell ref="J226:K226"/>
    <mergeCell ref="F214:G214"/>
    <mergeCell ref="F215:G215"/>
    <mergeCell ref="F216:G216"/>
    <mergeCell ref="H218:I218"/>
    <mergeCell ref="J218:K218"/>
    <mergeCell ref="H219:I219"/>
    <mergeCell ref="J219:K219"/>
    <mergeCell ref="F206:G206"/>
    <mergeCell ref="F207:G207"/>
    <mergeCell ref="F208:G208"/>
    <mergeCell ref="F209:G209"/>
    <mergeCell ref="F210:G210"/>
    <mergeCell ref="F211:G211"/>
    <mergeCell ref="F195:G195"/>
    <mergeCell ref="F196:G196"/>
    <mergeCell ref="F197:G197"/>
    <mergeCell ref="H199:I199"/>
    <mergeCell ref="F212:G212"/>
    <mergeCell ref="F213:G213"/>
    <mergeCell ref="F202:G202"/>
    <mergeCell ref="F203:G203"/>
    <mergeCell ref="F204:G204"/>
    <mergeCell ref="F205:G205"/>
    <mergeCell ref="J199:K199"/>
    <mergeCell ref="H200:I200"/>
    <mergeCell ref="J200:K200"/>
    <mergeCell ref="J189:K189"/>
    <mergeCell ref="H190:I190"/>
    <mergeCell ref="J190:K190"/>
    <mergeCell ref="H189:I189"/>
    <mergeCell ref="F192:G192"/>
    <mergeCell ref="F193:G193"/>
    <mergeCell ref="F194:G194"/>
    <mergeCell ref="F183:G183"/>
    <mergeCell ref="F184:G184"/>
    <mergeCell ref="F185:G185"/>
    <mergeCell ref="F186:G186"/>
    <mergeCell ref="F187:G187"/>
    <mergeCell ref="J171:K171"/>
    <mergeCell ref="F173:G173"/>
    <mergeCell ref="F174:G174"/>
    <mergeCell ref="F175:G175"/>
    <mergeCell ref="F176:G176"/>
    <mergeCell ref="F177:G177"/>
    <mergeCell ref="F166:G166"/>
    <mergeCell ref="F167:G167"/>
    <mergeCell ref="F168:G168"/>
    <mergeCell ref="F181:G181"/>
    <mergeCell ref="F182:G182"/>
    <mergeCell ref="H171:I171"/>
    <mergeCell ref="F178:G178"/>
    <mergeCell ref="F179:G179"/>
    <mergeCell ref="F180:G180"/>
    <mergeCell ref="H170:I170"/>
    <mergeCell ref="J170:K170"/>
    <mergeCell ref="F158:G158"/>
    <mergeCell ref="F159:G159"/>
    <mergeCell ref="F160:G160"/>
    <mergeCell ref="H162:I162"/>
    <mergeCell ref="J162:K162"/>
    <mergeCell ref="H163:I163"/>
    <mergeCell ref="J163:K163"/>
    <mergeCell ref="F165:G165"/>
    <mergeCell ref="H156:I156"/>
    <mergeCell ref="J156:K156"/>
    <mergeCell ref="F145:G145"/>
    <mergeCell ref="F146:G146"/>
    <mergeCell ref="H148:I148"/>
    <mergeCell ref="J148:K148"/>
    <mergeCell ref="H149:I149"/>
    <mergeCell ref="J149:K149"/>
    <mergeCell ref="F151:G151"/>
    <mergeCell ref="F152:G152"/>
    <mergeCell ref="F138:G138"/>
    <mergeCell ref="H140:I140"/>
    <mergeCell ref="J140:K140"/>
    <mergeCell ref="H141:I141"/>
    <mergeCell ref="J141:K141"/>
    <mergeCell ref="J155:K155"/>
    <mergeCell ref="F153:G153"/>
    <mergeCell ref="H155:I155"/>
    <mergeCell ref="H127:I127"/>
    <mergeCell ref="J127:K127"/>
    <mergeCell ref="F129:G129"/>
    <mergeCell ref="F143:G143"/>
    <mergeCell ref="F144:G144"/>
    <mergeCell ref="H133:I133"/>
    <mergeCell ref="J133:K133"/>
    <mergeCell ref="F135:G135"/>
    <mergeCell ref="F136:G136"/>
    <mergeCell ref="F137:G137"/>
    <mergeCell ref="F130:G130"/>
    <mergeCell ref="H132:I132"/>
    <mergeCell ref="J132:K132"/>
    <mergeCell ref="F120:G120"/>
    <mergeCell ref="F121:G121"/>
    <mergeCell ref="F122:G122"/>
    <mergeCell ref="F123:G123"/>
    <mergeCell ref="F124:G124"/>
    <mergeCell ref="H126:I126"/>
    <mergeCell ref="J126:K126"/>
    <mergeCell ref="J111:K111"/>
    <mergeCell ref="H112:I112"/>
    <mergeCell ref="J112:K112"/>
    <mergeCell ref="F114:G114"/>
    <mergeCell ref="F115:G115"/>
    <mergeCell ref="H117:I117"/>
    <mergeCell ref="J117:K117"/>
    <mergeCell ref="F100:G100"/>
    <mergeCell ref="F101:G101"/>
    <mergeCell ref="F102:G102"/>
    <mergeCell ref="H104:I104"/>
    <mergeCell ref="H118:I118"/>
    <mergeCell ref="J118:K118"/>
    <mergeCell ref="F107:G107"/>
    <mergeCell ref="F108:G108"/>
    <mergeCell ref="F109:G109"/>
    <mergeCell ref="H111:I111"/>
    <mergeCell ref="J104:K104"/>
    <mergeCell ref="H105:I105"/>
    <mergeCell ref="J105:K105"/>
    <mergeCell ref="H95:I95"/>
    <mergeCell ref="J95:K95"/>
    <mergeCell ref="H96:I96"/>
    <mergeCell ref="J96:K96"/>
    <mergeCell ref="H88:I88"/>
    <mergeCell ref="J88:K88"/>
    <mergeCell ref="F90:G90"/>
    <mergeCell ref="F91:G91"/>
    <mergeCell ref="F92:G92"/>
    <mergeCell ref="F93:G93"/>
    <mergeCell ref="F82:G82"/>
    <mergeCell ref="F83:G83"/>
    <mergeCell ref="F84:G84"/>
    <mergeCell ref="F85:G85"/>
    <mergeCell ref="F98:G98"/>
    <mergeCell ref="F99:G99"/>
    <mergeCell ref="H72:I72"/>
    <mergeCell ref="J72:K72"/>
    <mergeCell ref="H87:I87"/>
    <mergeCell ref="J87:K87"/>
    <mergeCell ref="F76:G76"/>
    <mergeCell ref="F77:G77"/>
    <mergeCell ref="H79:I79"/>
    <mergeCell ref="J79:K79"/>
    <mergeCell ref="H80:I80"/>
    <mergeCell ref="J80:K80"/>
    <mergeCell ref="F74:G74"/>
    <mergeCell ref="F75:G75"/>
    <mergeCell ref="H64:I64"/>
    <mergeCell ref="J64:K64"/>
    <mergeCell ref="F66:G66"/>
    <mergeCell ref="F67:G67"/>
    <mergeCell ref="F68:G68"/>
    <mergeCell ref="F69:G69"/>
    <mergeCell ref="H71:I71"/>
    <mergeCell ref="J71:K71"/>
    <mergeCell ref="F56:G56"/>
    <mergeCell ref="F57:G57"/>
    <mergeCell ref="F58:G58"/>
    <mergeCell ref="F59:G59"/>
    <mergeCell ref="F60:G60"/>
    <mergeCell ref="F61:G61"/>
    <mergeCell ref="F45:G45"/>
    <mergeCell ref="F46:G46"/>
    <mergeCell ref="F47:G47"/>
    <mergeCell ref="H49:I49"/>
    <mergeCell ref="H63:I63"/>
    <mergeCell ref="J63:K63"/>
    <mergeCell ref="F52:G52"/>
    <mergeCell ref="F53:G53"/>
    <mergeCell ref="F54:G54"/>
    <mergeCell ref="F55:G55"/>
    <mergeCell ref="J49:K49"/>
    <mergeCell ref="H50:I50"/>
    <mergeCell ref="J50:K50"/>
    <mergeCell ref="F38:G38"/>
    <mergeCell ref="F39:G39"/>
    <mergeCell ref="F40:G40"/>
    <mergeCell ref="H42:I42"/>
    <mergeCell ref="J42:K42"/>
    <mergeCell ref="H43:I43"/>
    <mergeCell ref="J43:K43"/>
    <mergeCell ref="F36:G36"/>
    <mergeCell ref="F37:G37"/>
    <mergeCell ref="F25:G25"/>
    <mergeCell ref="F26:G26"/>
    <mergeCell ref="F27:G27"/>
    <mergeCell ref="F32:G32"/>
    <mergeCell ref="F33:G33"/>
    <mergeCell ref="F34:G34"/>
    <mergeCell ref="F35:G35"/>
    <mergeCell ref="F21:G21"/>
    <mergeCell ref="F22:G22"/>
    <mergeCell ref="H29:I29"/>
    <mergeCell ref="J29:K29"/>
    <mergeCell ref="H30:I30"/>
    <mergeCell ref="J30:K30"/>
    <mergeCell ref="H18:I18"/>
    <mergeCell ref="J18:K18"/>
    <mergeCell ref="F23:G23"/>
    <mergeCell ref="F24:G24"/>
    <mergeCell ref="F13:G13"/>
    <mergeCell ref="F14:G14"/>
    <mergeCell ref="F15:G15"/>
    <mergeCell ref="F16:G16"/>
    <mergeCell ref="H19:I19"/>
    <mergeCell ref="J19:K19"/>
  </mergeCells>
  <phoneticPr fontId="4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B2:U134"/>
  <sheetViews>
    <sheetView topLeftCell="A4" workbookViewId="0">
      <selection activeCell="G37" sqref="G37"/>
    </sheetView>
  </sheetViews>
  <sheetFormatPr defaultRowHeight="12.75"/>
  <cols>
    <col min="1" max="1" width="9.140625" style="155"/>
    <col min="2" max="2" width="7.7109375" style="155" customWidth="1"/>
    <col min="3" max="3" width="53.7109375" style="155" customWidth="1"/>
    <col min="4" max="4" width="12.7109375" style="155" customWidth="1"/>
    <col min="5" max="5" width="15.140625" style="155" customWidth="1"/>
    <col min="6" max="7" width="9.140625" style="155"/>
    <col min="8" max="8" width="17.42578125" style="155" bestFit="1" customWidth="1"/>
    <col min="9" max="9" width="8.28515625" style="155" bestFit="1" customWidth="1"/>
    <col min="10" max="10" width="10.7109375" style="155" bestFit="1" customWidth="1"/>
    <col min="11" max="17" width="9.140625" style="155"/>
    <col min="18" max="18" width="7.7109375" style="155" customWidth="1"/>
    <col min="19" max="19" width="53.7109375" style="155" customWidth="1"/>
    <col min="20" max="20" width="12.7109375" style="155" customWidth="1"/>
    <col min="21" max="21" width="15.140625" style="155" customWidth="1"/>
    <col min="22" max="16384" width="9.140625" style="155"/>
  </cols>
  <sheetData>
    <row r="2" spans="2:21">
      <c r="B2" s="153" t="s">
        <v>34</v>
      </c>
      <c r="C2" s="154"/>
      <c r="D2" s="154"/>
      <c r="E2" s="154"/>
      <c r="R2" s="153" t="s">
        <v>34</v>
      </c>
      <c r="S2" s="154"/>
      <c r="T2" s="154"/>
      <c r="U2" s="154"/>
    </row>
    <row r="3" spans="2:21">
      <c r="B3" s="153"/>
      <c r="C3" s="154"/>
      <c r="D3" s="154"/>
      <c r="E3" s="154"/>
      <c r="R3" s="153"/>
      <c r="S3" s="154"/>
      <c r="T3" s="154"/>
      <c r="U3" s="154"/>
    </row>
    <row r="4" spans="2:21">
      <c r="B4" s="156" t="s">
        <v>105</v>
      </c>
      <c r="C4" s="157"/>
      <c r="D4" s="157"/>
      <c r="E4" s="157"/>
      <c r="R4" s="156" t="s">
        <v>35</v>
      </c>
      <c r="S4" s="157"/>
      <c r="T4" s="157"/>
      <c r="U4" s="157"/>
    </row>
    <row r="5" spans="2:21">
      <c r="B5" s="158"/>
      <c r="C5" s="158"/>
      <c r="D5" s="158"/>
      <c r="E5" s="158"/>
      <c r="R5" s="158"/>
      <c r="S5" s="158"/>
      <c r="T5" s="158"/>
      <c r="U5" s="158"/>
    </row>
    <row r="6" spans="2:21">
      <c r="B6" s="159" t="s">
        <v>36</v>
      </c>
      <c r="C6" s="158"/>
      <c r="D6" s="158"/>
      <c r="E6" s="158"/>
      <c r="R6" s="159" t="s">
        <v>36</v>
      </c>
      <c r="S6" s="158"/>
      <c r="T6" s="158"/>
      <c r="U6" s="158"/>
    </row>
    <row r="7" spans="2:21">
      <c r="B7" s="158"/>
      <c r="C7" s="158"/>
      <c r="D7" s="158"/>
      <c r="E7" s="158"/>
      <c r="R7" s="158"/>
      <c r="S7" s="158"/>
      <c r="T7" s="158"/>
      <c r="U7" s="158"/>
    </row>
    <row r="8" spans="2:21">
      <c r="B8" s="176" t="s">
        <v>104</v>
      </c>
      <c r="C8" s="158"/>
      <c r="D8" s="158"/>
      <c r="E8" s="158"/>
      <c r="R8" s="176" t="s">
        <v>104</v>
      </c>
      <c r="S8" s="158"/>
      <c r="T8" s="158"/>
      <c r="U8" s="158"/>
    </row>
    <row r="9" spans="2:21">
      <c r="B9" s="154"/>
      <c r="C9" s="154"/>
      <c r="D9" s="154"/>
      <c r="E9" s="154"/>
      <c r="R9" s="154"/>
      <c r="S9" s="154"/>
      <c r="T9" s="154"/>
      <c r="U9" s="154"/>
    </row>
    <row r="10" spans="2:21" ht="15">
      <c r="H10" s="178">
        <f>(1+$I$12)/(1+$I$11)</f>
        <v>1.1555083620918503</v>
      </c>
      <c r="I10" s="179" t="s">
        <v>106</v>
      </c>
      <c r="J10" s="179" t="s">
        <v>107</v>
      </c>
      <c r="K10" s="178">
        <f>(1+$J$12)/(1+$J$11)</f>
        <v>1.1560878243512973</v>
      </c>
    </row>
    <row r="11" spans="2:21">
      <c r="B11" s="154"/>
      <c r="H11" s="180" t="s">
        <v>108</v>
      </c>
      <c r="I11" s="181">
        <v>0.88349999999999995</v>
      </c>
      <c r="J11" s="181">
        <v>0.503</v>
      </c>
      <c r="R11" s="154"/>
      <c r="S11" s="154"/>
      <c r="T11" s="154"/>
      <c r="U11" s="160"/>
    </row>
    <row r="12" spans="2:21">
      <c r="B12" s="154"/>
      <c r="H12" s="180" t="s">
        <v>109</v>
      </c>
      <c r="I12" s="181">
        <v>1.1763999999999999</v>
      </c>
      <c r="J12" s="181">
        <v>0.73760000000000003</v>
      </c>
      <c r="R12" s="154"/>
      <c r="S12" s="154"/>
      <c r="T12" s="154"/>
      <c r="U12" s="160"/>
    </row>
    <row r="15" spans="2:21">
      <c r="B15" s="154"/>
      <c r="C15" s="154"/>
      <c r="D15" s="154"/>
      <c r="E15" s="160"/>
      <c r="R15" s="154"/>
      <c r="S15" s="154"/>
      <c r="T15" s="154"/>
      <c r="U15" s="160"/>
    </row>
    <row r="16" spans="2:21">
      <c r="B16" s="161" t="s">
        <v>37</v>
      </c>
      <c r="C16" s="161" t="s">
        <v>38</v>
      </c>
      <c r="D16" s="161" t="s">
        <v>39</v>
      </c>
      <c r="E16" s="161" t="s">
        <v>40</v>
      </c>
      <c r="R16" s="161" t="s">
        <v>37</v>
      </c>
      <c r="S16" s="161" t="s">
        <v>38</v>
      </c>
      <c r="T16" s="161" t="s">
        <v>39</v>
      </c>
      <c r="U16" s="161" t="s">
        <v>40</v>
      </c>
    </row>
    <row r="17" spans="2:21">
      <c r="B17" s="162"/>
      <c r="C17" s="162"/>
      <c r="D17" s="162"/>
      <c r="E17" s="163"/>
      <c r="R17" s="162"/>
      <c r="S17" s="162"/>
      <c r="T17" s="162"/>
      <c r="U17" s="163"/>
    </row>
    <row r="18" spans="2:21">
      <c r="B18" s="290" t="s">
        <v>41</v>
      </c>
      <c r="C18" s="290"/>
      <c r="D18" s="290"/>
      <c r="E18" s="290"/>
      <c r="R18" s="290" t="s">
        <v>41</v>
      </c>
      <c r="S18" s="290"/>
      <c r="T18" s="290"/>
      <c r="U18" s="290"/>
    </row>
    <row r="19" spans="2:21">
      <c r="B19" s="163" t="s">
        <v>42</v>
      </c>
      <c r="C19" s="164" t="s">
        <v>43</v>
      </c>
      <c r="D19" s="165">
        <v>0</v>
      </c>
      <c r="E19" s="165">
        <v>0</v>
      </c>
      <c r="R19" s="163" t="s">
        <v>42</v>
      </c>
      <c r="S19" s="164" t="s">
        <v>43</v>
      </c>
      <c r="T19" s="165">
        <v>20</v>
      </c>
      <c r="U19" s="165">
        <v>20</v>
      </c>
    </row>
    <row r="20" spans="2:21">
      <c r="B20" s="163" t="s">
        <v>44</v>
      </c>
      <c r="C20" s="164" t="s">
        <v>45</v>
      </c>
      <c r="D20" s="165">
        <v>1.5</v>
      </c>
      <c r="E20" s="165">
        <v>1.5</v>
      </c>
      <c r="R20" s="163" t="s">
        <v>44</v>
      </c>
      <c r="S20" s="164" t="s">
        <v>45</v>
      </c>
      <c r="T20" s="165">
        <v>1.5</v>
      </c>
      <c r="U20" s="165">
        <v>1.5</v>
      </c>
    </row>
    <row r="21" spans="2:21">
      <c r="B21" s="163" t="s">
        <v>46</v>
      </c>
      <c r="C21" s="164" t="s">
        <v>47</v>
      </c>
      <c r="D21" s="165">
        <v>1</v>
      </c>
      <c r="E21" s="165">
        <v>1</v>
      </c>
      <c r="R21" s="163" t="s">
        <v>46</v>
      </c>
      <c r="S21" s="164" t="s">
        <v>47</v>
      </c>
      <c r="T21" s="165">
        <v>1</v>
      </c>
      <c r="U21" s="165">
        <v>1</v>
      </c>
    </row>
    <row r="22" spans="2:21">
      <c r="B22" s="163" t="s">
        <v>48</v>
      </c>
      <c r="C22" s="164" t="s">
        <v>49</v>
      </c>
      <c r="D22" s="165">
        <v>0.2</v>
      </c>
      <c r="E22" s="165">
        <v>0.2</v>
      </c>
      <c r="R22" s="163" t="s">
        <v>48</v>
      </c>
      <c r="S22" s="164" t="s">
        <v>49</v>
      </c>
      <c r="T22" s="165">
        <v>0.2</v>
      </c>
      <c r="U22" s="165">
        <v>0.2</v>
      </c>
    </row>
    <row r="23" spans="2:21">
      <c r="B23" s="163" t="s">
        <v>50</v>
      </c>
      <c r="C23" s="164" t="s">
        <v>51</v>
      </c>
      <c r="D23" s="165">
        <v>0.6</v>
      </c>
      <c r="E23" s="165">
        <v>0.6</v>
      </c>
      <c r="R23" s="163" t="s">
        <v>50</v>
      </c>
      <c r="S23" s="164" t="s">
        <v>51</v>
      </c>
      <c r="T23" s="165">
        <v>0.6</v>
      </c>
      <c r="U23" s="165">
        <v>0.6</v>
      </c>
    </row>
    <row r="24" spans="2:21">
      <c r="B24" s="163" t="s">
        <v>52</v>
      </c>
      <c r="C24" s="164" t="s">
        <v>53</v>
      </c>
      <c r="D24" s="165">
        <v>2.5</v>
      </c>
      <c r="E24" s="165">
        <v>2.5</v>
      </c>
      <c r="R24" s="163" t="s">
        <v>52</v>
      </c>
      <c r="S24" s="164" t="s">
        <v>53</v>
      </c>
      <c r="T24" s="165">
        <v>2.5</v>
      </c>
      <c r="U24" s="165">
        <v>2.5</v>
      </c>
    </row>
    <row r="25" spans="2:21">
      <c r="B25" s="163" t="s">
        <v>54</v>
      </c>
      <c r="C25" s="164" t="s">
        <v>55</v>
      </c>
      <c r="D25" s="165">
        <v>3</v>
      </c>
      <c r="E25" s="165">
        <v>3</v>
      </c>
      <c r="R25" s="163" t="s">
        <v>54</v>
      </c>
      <c r="S25" s="164" t="s">
        <v>55</v>
      </c>
      <c r="T25" s="165">
        <v>3</v>
      </c>
      <c r="U25" s="165">
        <v>3</v>
      </c>
    </row>
    <row r="26" spans="2:21">
      <c r="B26" s="163" t="s">
        <v>56</v>
      </c>
      <c r="C26" s="164" t="s">
        <v>57</v>
      </c>
      <c r="D26" s="165">
        <v>8</v>
      </c>
      <c r="E26" s="165">
        <v>8</v>
      </c>
      <c r="R26" s="163" t="s">
        <v>56</v>
      </c>
      <c r="S26" s="164" t="s">
        <v>57</v>
      </c>
      <c r="T26" s="165">
        <v>8</v>
      </c>
      <c r="U26" s="165">
        <v>8</v>
      </c>
    </row>
    <row r="27" spans="2:21">
      <c r="B27" s="163" t="s">
        <v>58</v>
      </c>
      <c r="C27" s="164" t="s">
        <v>59</v>
      </c>
      <c r="D27" s="165">
        <v>1</v>
      </c>
      <c r="E27" s="165">
        <v>1</v>
      </c>
      <c r="R27" s="163" t="s">
        <v>58</v>
      </c>
      <c r="S27" s="164" t="s">
        <v>59</v>
      </c>
      <c r="T27" s="165">
        <v>1</v>
      </c>
      <c r="U27" s="165">
        <v>1</v>
      </c>
    </row>
    <row r="28" spans="2:21">
      <c r="B28" s="166" t="s">
        <v>23</v>
      </c>
      <c r="C28" s="167" t="s">
        <v>60</v>
      </c>
      <c r="D28" s="168">
        <f>SUM(D19:D27)</f>
        <v>17.8</v>
      </c>
      <c r="E28" s="168">
        <f>SUM(E19:E27)</f>
        <v>17.8</v>
      </c>
      <c r="R28" s="166" t="s">
        <v>23</v>
      </c>
      <c r="S28" s="167" t="s">
        <v>60</v>
      </c>
      <c r="T28" s="168">
        <f>SUM(T19:T27)</f>
        <v>37.799999999999997</v>
      </c>
      <c r="U28" s="168">
        <f>SUM(U19:U27)</f>
        <v>37.799999999999997</v>
      </c>
    </row>
    <row r="29" spans="2:21">
      <c r="B29" s="163"/>
      <c r="C29" s="162"/>
      <c r="D29" s="165"/>
      <c r="E29" s="165"/>
      <c r="R29" s="163"/>
      <c r="S29" s="162"/>
      <c r="T29" s="165"/>
      <c r="U29" s="165"/>
    </row>
    <row r="30" spans="2:21">
      <c r="B30" s="290" t="s">
        <v>61</v>
      </c>
      <c r="C30" s="290"/>
      <c r="D30" s="290"/>
      <c r="E30" s="290"/>
      <c r="R30" s="290" t="s">
        <v>61</v>
      </c>
      <c r="S30" s="290"/>
      <c r="T30" s="290"/>
      <c r="U30" s="290"/>
    </row>
    <row r="31" spans="2:21">
      <c r="B31" s="163" t="s">
        <v>62</v>
      </c>
      <c r="C31" s="164" t="s">
        <v>63</v>
      </c>
      <c r="D31" s="165">
        <v>17.940000000000001</v>
      </c>
      <c r="E31" s="165">
        <v>0</v>
      </c>
      <c r="R31" s="163" t="s">
        <v>62</v>
      </c>
      <c r="S31" s="164" t="s">
        <v>63</v>
      </c>
      <c r="T31" s="165">
        <v>17.940000000000001</v>
      </c>
      <c r="U31" s="165">
        <v>0</v>
      </c>
    </row>
    <row r="32" spans="2:21">
      <c r="B32" s="163" t="s">
        <v>64</v>
      </c>
      <c r="C32" s="164" t="s">
        <v>65</v>
      </c>
      <c r="D32" s="165">
        <v>4.5199999999999996</v>
      </c>
      <c r="E32" s="165">
        <v>0</v>
      </c>
      <c r="R32" s="163" t="s">
        <v>64</v>
      </c>
      <c r="S32" s="164" t="s">
        <v>65</v>
      </c>
      <c r="T32" s="165">
        <v>4.5199999999999996</v>
      </c>
      <c r="U32" s="165">
        <v>0</v>
      </c>
    </row>
    <row r="33" spans="2:21">
      <c r="B33" s="163" t="s">
        <v>66</v>
      </c>
      <c r="C33" s="164" t="s">
        <v>67</v>
      </c>
      <c r="D33" s="165">
        <v>0.91</v>
      </c>
      <c r="E33" s="165">
        <v>0.7</v>
      </c>
      <c r="R33" s="163" t="s">
        <v>66</v>
      </c>
      <c r="S33" s="164" t="s">
        <v>67</v>
      </c>
      <c r="T33" s="165">
        <v>0.91</v>
      </c>
      <c r="U33" s="165">
        <v>0.7</v>
      </c>
    </row>
    <row r="34" spans="2:21">
      <c r="B34" s="163" t="s">
        <v>68</v>
      </c>
      <c r="C34" s="164" t="s">
        <v>69</v>
      </c>
      <c r="D34" s="165">
        <v>10.92</v>
      </c>
      <c r="E34" s="165">
        <v>8.33</v>
      </c>
      <c r="R34" s="163" t="s">
        <v>68</v>
      </c>
      <c r="S34" s="164" t="s">
        <v>69</v>
      </c>
      <c r="T34" s="165">
        <v>10.92</v>
      </c>
      <c r="U34" s="165">
        <v>8.33</v>
      </c>
    </row>
    <row r="35" spans="2:21">
      <c r="B35" s="163" t="s">
        <v>70</v>
      </c>
      <c r="C35" s="164" t="s">
        <v>71</v>
      </c>
      <c r="D35" s="165">
        <v>7.0000000000000007E-2</v>
      </c>
      <c r="E35" s="165">
        <v>0.05</v>
      </c>
      <c r="R35" s="163" t="s">
        <v>70</v>
      </c>
      <c r="S35" s="164" t="s">
        <v>71</v>
      </c>
      <c r="T35" s="165">
        <v>7.0000000000000007E-2</v>
      </c>
      <c r="U35" s="165">
        <v>0.05</v>
      </c>
    </row>
    <row r="36" spans="2:21">
      <c r="B36" s="163" t="s">
        <v>72</v>
      </c>
      <c r="C36" s="169" t="s">
        <v>73</v>
      </c>
      <c r="D36" s="165">
        <v>0.73</v>
      </c>
      <c r="E36" s="165">
        <v>0.56000000000000005</v>
      </c>
      <c r="R36" s="163" t="s">
        <v>72</v>
      </c>
      <c r="S36" s="169" t="s">
        <v>73</v>
      </c>
      <c r="T36" s="165">
        <v>0.73</v>
      </c>
      <c r="U36" s="165">
        <v>0.56000000000000005</v>
      </c>
    </row>
    <row r="37" spans="2:21">
      <c r="B37" s="163" t="s">
        <v>74</v>
      </c>
      <c r="C37" s="169" t="s">
        <v>75</v>
      </c>
      <c r="D37" s="165">
        <v>1.28</v>
      </c>
      <c r="E37" s="165">
        <v>0</v>
      </c>
      <c r="R37" s="163" t="s">
        <v>74</v>
      </c>
      <c r="S37" s="169" t="s">
        <v>75</v>
      </c>
      <c r="T37" s="165">
        <v>1.28</v>
      </c>
      <c r="U37" s="165">
        <v>0</v>
      </c>
    </row>
    <row r="38" spans="2:21">
      <c r="B38" s="163" t="s">
        <v>76</v>
      </c>
      <c r="C38" s="169" t="s">
        <v>77</v>
      </c>
      <c r="D38" s="165">
        <v>0.11</v>
      </c>
      <c r="E38" s="165">
        <v>0.08</v>
      </c>
      <c r="R38" s="163" t="s">
        <v>76</v>
      </c>
      <c r="S38" s="169" t="s">
        <v>77</v>
      </c>
      <c r="T38" s="165">
        <v>0.11</v>
      </c>
      <c r="U38" s="165">
        <v>0.08</v>
      </c>
    </row>
    <row r="39" spans="2:21">
      <c r="B39" s="163" t="s">
        <v>78</v>
      </c>
      <c r="C39" s="169" t="s">
        <v>79</v>
      </c>
      <c r="D39" s="165">
        <v>9.7799999999999994</v>
      </c>
      <c r="E39" s="165">
        <v>7.46</v>
      </c>
      <c r="R39" s="163" t="s">
        <v>78</v>
      </c>
      <c r="S39" s="169" t="s">
        <v>79</v>
      </c>
      <c r="T39" s="165">
        <v>9.7799999999999994</v>
      </c>
      <c r="U39" s="165">
        <v>7.46</v>
      </c>
    </row>
    <row r="40" spans="2:21">
      <c r="B40" s="163" t="s">
        <v>80</v>
      </c>
      <c r="C40" s="169" t="s">
        <v>81</v>
      </c>
      <c r="D40" s="165">
        <v>0.03</v>
      </c>
      <c r="E40" s="165">
        <v>0.02</v>
      </c>
      <c r="R40" s="163" t="s">
        <v>80</v>
      </c>
      <c r="S40" s="169" t="s">
        <v>81</v>
      </c>
      <c r="T40" s="165">
        <v>0.03</v>
      </c>
      <c r="U40" s="165">
        <v>0.02</v>
      </c>
    </row>
    <row r="41" spans="2:21">
      <c r="B41" s="166" t="s">
        <v>24</v>
      </c>
      <c r="C41" s="167" t="s">
        <v>82</v>
      </c>
      <c r="D41" s="168">
        <f>SUM(D31:D40)</f>
        <v>46.29</v>
      </c>
      <c r="E41" s="168">
        <f>SUM(E31:E40)</f>
        <v>17.2</v>
      </c>
      <c r="R41" s="166" t="s">
        <v>24</v>
      </c>
      <c r="S41" s="167" t="s">
        <v>82</v>
      </c>
      <c r="T41" s="168">
        <f>SUM(T31:T40)</f>
        <v>46.29</v>
      </c>
      <c r="U41" s="168">
        <f>SUM(U31:U40)</f>
        <v>17.2</v>
      </c>
    </row>
    <row r="42" spans="2:21">
      <c r="B42" s="162"/>
      <c r="C42" s="162"/>
      <c r="D42" s="165"/>
      <c r="E42" s="165"/>
      <c r="R42" s="162"/>
      <c r="S42" s="162"/>
      <c r="T42" s="165"/>
      <c r="U42" s="165"/>
    </row>
    <row r="43" spans="2:21">
      <c r="B43" s="290" t="s">
        <v>83</v>
      </c>
      <c r="C43" s="290"/>
      <c r="D43" s="290"/>
      <c r="E43" s="290"/>
      <c r="R43" s="290" t="s">
        <v>83</v>
      </c>
      <c r="S43" s="290"/>
      <c r="T43" s="290"/>
      <c r="U43" s="290"/>
    </row>
    <row r="44" spans="2:21">
      <c r="B44" s="163" t="s">
        <v>84</v>
      </c>
      <c r="C44" s="170" t="s">
        <v>85</v>
      </c>
      <c r="D44" s="165">
        <v>5.99</v>
      </c>
      <c r="E44" s="165">
        <v>4.57</v>
      </c>
      <c r="R44" s="163" t="s">
        <v>84</v>
      </c>
      <c r="S44" s="170" t="s">
        <v>85</v>
      </c>
      <c r="T44" s="165">
        <v>5.99</v>
      </c>
      <c r="U44" s="165">
        <v>4.57</v>
      </c>
    </row>
    <row r="45" spans="2:21">
      <c r="B45" s="163" t="s">
        <v>86</v>
      </c>
      <c r="C45" s="170" t="s">
        <v>87</v>
      </c>
      <c r="D45" s="165">
        <v>0.14000000000000001</v>
      </c>
      <c r="E45" s="165">
        <v>0.11</v>
      </c>
      <c r="R45" s="163" t="s">
        <v>86</v>
      </c>
      <c r="S45" s="170" t="s">
        <v>87</v>
      </c>
      <c r="T45" s="165">
        <v>0.14000000000000001</v>
      </c>
      <c r="U45" s="165">
        <v>0.11</v>
      </c>
    </row>
    <row r="46" spans="2:21">
      <c r="B46" s="163" t="s">
        <v>88</v>
      </c>
      <c r="C46" s="164" t="s">
        <v>89</v>
      </c>
      <c r="D46" s="165">
        <v>4.03</v>
      </c>
      <c r="E46" s="165">
        <v>3.08</v>
      </c>
      <c r="R46" s="163" t="s">
        <v>88</v>
      </c>
      <c r="S46" s="164" t="s">
        <v>89</v>
      </c>
      <c r="T46" s="165">
        <v>4.03</v>
      </c>
      <c r="U46" s="165">
        <v>3.08</v>
      </c>
    </row>
    <row r="47" spans="2:21">
      <c r="B47" s="163" t="s">
        <v>90</v>
      </c>
      <c r="C47" s="164" t="s">
        <v>91</v>
      </c>
      <c r="D47" s="165">
        <v>4.8600000000000003</v>
      </c>
      <c r="E47" s="165">
        <v>3.71</v>
      </c>
      <c r="R47" s="163" t="s">
        <v>90</v>
      </c>
      <c r="S47" s="164" t="s">
        <v>91</v>
      </c>
      <c r="T47" s="165">
        <v>4.8600000000000003</v>
      </c>
      <c r="U47" s="165">
        <v>3.71</v>
      </c>
    </row>
    <row r="48" spans="2:21">
      <c r="B48" s="163" t="s">
        <v>92</v>
      </c>
      <c r="C48" s="169" t="s">
        <v>93</v>
      </c>
      <c r="D48" s="165">
        <v>0.5</v>
      </c>
      <c r="E48" s="165">
        <v>0.38</v>
      </c>
      <c r="R48" s="163" t="s">
        <v>92</v>
      </c>
      <c r="S48" s="169" t="s">
        <v>93</v>
      </c>
      <c r="T48" s="165">
        <v>0.5</v>
      </c>
      <c r="U48" s="165">
        <v>0.38</v>
      </c>
    </row>
    <row r="49" spans="2:21">
      <c r="B49" s="166" t="s">
        <v>25</v>
      </c>
      <c r="C49" s="167" t="s">
        <v>94</v>
      </c>
      <c r="D49" s="168">
        <f>SUM(D44:D48)</f>
        <v>15.52</v>
      </c>
      <c r="E49" s="168">
        <f>SUM(E44:E48)</f>
        <v>11.850000000000001</v>
      </c>
      <c r="R49" s="166" t="s">
        <v>25</v>
      </c>
      <c r="S49" s="167" t="s">
        <v>94</v>
      </c>
      <c r="T49" s="168">
        <f>SUM(T44:T48)</f>
        <v>15.52</v>
      </c>
      <c r="U49" s="168">
        <f>SUM(U44:U48)</f>
        <v>11.850000000000001</v>
      </c>
    </row>
    <row r="50" spans="2:21">
      <c r="B50" s="162"/>
      <c r="C50" s="162"/>
      <c r="D50" s="165"/>
      <c r="E50" s="165"/>
      <c r="R50" s="162"/>
      <c r="S50" s="162"/>
      <c r="T50" s="165"/>
      <c r="U50" s="165"/>
    </row>
    <row r="51" spans="2:21">
      <c r="B51" s="290" t="s">
        <v>95</v>
      </c>
      <c r="C51" s="290"/>
      <c r="D51" s="290"/>
      <c r="E51" s="290"/>
      <c r="R51" s="290" t="s">
        <v>95</v>
      </c>
      <c r="S51" s="290"/>
      <c r="T51" s="290"/>
      <c r="U51" s="290"/>
    </row>
    <row r="52" spans="2:21">
      <c r="B52" s="163" t="s">
        <v>96</v>
      </c>
      <c r="C52" s="164" t="s">
        <v>97</v>
      </c>
      <c r="D52" s="165">
        <v>8.24</v>
      </c>
      <c r="E52" s="165">
        <v>3.06</v>
      </c>
      <c r="R52" s="163" t="s">
        <v>96</v>
      </c>
      <c r="S52" s="164" t="s">
        <v>97</v>
      </c>
      <c r="T52" s="165">
        <v>17.5</v>
      </c>
      <c r="U52" s="165">
        <v>6.5</v>
      </c>
    </row>
    <row r="53" spans="2:21" ht="24">
      <c r="B53" s="163" t="s">
        <v>98</v>
      </c>
      <c r="C53" s="171" t="s">
        <v>99</v>
      </c>
      <c r="D53" s="165">
        <v>0.5</v>
      </c>
      <c r="E53" s="165">
        <v>0.39</v>
      </c>
      <c r="R53" s="163" t="s">
        <v>98</v>
      </c>
      <c r="S53" s="171" t="s">
        <v>99</v>
      </c>
      <c r="T53" s="165">
        <v>0.53</v>
      </c>
      <c r="U53" s="165">
        <v>0.41</v>
      </c>
    </row>
    <row r="54" spans="2:21">
      <c r="B54" s="166" t="s">
        <v>100</v>
      </c>
      <c r="C54" s="167" t="s">
        <v>101</v>
      </c>
      <c r="D54" s="168">
        <f>SUM(D52:D53)</f>
        <v>8.74</v>
      </c>
      <c r="E54" s="168">
        <f>SUM(E52:E53)</f>
        <v>3.45</v>
      </c>
      <c r="R54" s="166" t="s">
        <v>100</v>
      </c>
      <c r="S54" s="167" t="s">
        <v>101</v>
      </c>
      <c r="T54" s="168">
        <f>SUM(T52:T53)</f>
        <v>18.03</v>
      </c>
      <c r="U54" s="168">
        <f>SUM(U52:U53)</f>
        <v>6.91</v>
      </c>
    </row>
    <row r="55" spans="2:21">
      <c r="B55" s="163"/>
      <c r="C55" s="164"/>
      <c r="D55" s="165"/>
      <c r="E55" s="165"/>
      <c r="R55" s="163"/>
      <c r="S55" s="164"/>
      <c r="T55" s="165"/>
      <c r="U55" s="165"/>
    </row>
    <row r="56" spans="2:21">
      <c r="B56" s="163"/>
      <c r="C56" s="164"/>
      <c r="D56" s="165"/>
      <c r="E56" s="165"/>
      <c r="R56" s="163"/>
      <c r="S56" s="164"/>
      <c r="T56" s="165"/>
      <c r="U56" s="165"/>
    </row>
    <row r="57" spans="2:21">
      <c r="B57" s="163"/>
      <c r="C57" s="164"/>
      <c r="D57" s="165"/>
      <c r="E57" s="165"/>
      <c r="R57" s="163"/>
      <c r="S57" s="164"/>
      <c r="T57" s="165"/>
      <c r="U57" s="165"/>
    </row>
    <row r="58" spans="2:21">
      <c r="B58" s="163"/>
      <c r="C58" s="164"/>
      <c r="D58" s="165"/>
      <c r="E58" s="165"/>
      <c r="R58" s="163"/>
      <c r="S58" s="164"/>
      <c r="T58" s="165"/>
      <c r="U58" s="165"/>
    </row>
    <row r="59" spans="2:21">
      <c r="B59" s="162"/>
      <c r="C59" s="162"/>
      <c r="D59" s="165"/>
      <c r="E59" s="165"/>
      <c r="R59" s="162"/>
      <c r="S59" s="162"/>
      <c r="T59" s="165"/>
      <c r="U59" s="165"/>
    </row>
    <row r="60" spans="2:21">
      <c r="B60" s="290" t="s">
        <v>102</v>
      </c>
      <c r="C60" s="290"/>
      <c r="D60" s="172">
        <f>D28+D41+D49+D54</f>
        <v>88.35</v>
      </c>
      <c r="E60" s="172">
        <f>E28+E41+E49+E54</f>
        <v>50.300000000000004</v>
      </c>
      <c r="R60" s="290" t="s">
        <v>102</v>
      </c>
      <c r="S60" s="290"/>
      <c r="T60" s="172">
        <f>T28+T41+T49+T54</f>
        <v>117.64</v>
      </c>
      <c r="U60" s="172">
        <f>U28+U41+U49+U54</f>
        <v>73.759999999999991</v>
      </c>
    </row>
    <row r="61" spans="2:21">
      <c r="B61" s="154"/>
      <c r="C61" s="154"/>
      <c r="D61" s="154"/>
      <c r="E61" s="154"/>
      <c r="R61" s="154"/>
      <c r="S61" s="154"/>
      <c r="T61" s="154"/>
      <c r="U61" s="154"/>
    </row>
    <row r="62" spans="2:21">
      <c r="B62" s="173" t="s">
        <v>103</v>
      </c>
      <c r="C62" s="173"/>
      <c r="D62" s="154"/>
      <c r="E62" s="154"/>
      <c r="R62" s="173" t="s">
        <v>103</v>
      </c>
      <c r="S62" s="173"/>
      <c r="T62" s="154"/>
      <c r="U62" s="154"/>
    </row>
    <row r="63" spans="2:21">
      <c r="B63" s="154"/>
      <c r="C63" s="154"/>
      <c r="D63" s="154"/>
      <c r="E63" s="154"/>
      <c r="R63" s="154"/>
      <c r="S63" s="154"/>
      <c r="T63" s="154"/>
      <c r="U63" s="154"/>
    </row>
    <row r="64" spans="2:21">
      <c r="C64" s="173"/>
      <c r="D64" s="173"/>
      <c r="E64" s="173"/>
      <c r="S64" s="173"/>
      <c r="T64" s="173"/>
      <c r="U64" s="173"/>
    </row>
    <row r="73" spans="2:21">
      <c r="B73" s="177"/>
      <c r="C73" s="177"/>
      <c r="D73" s="177"/>
      <c r="E73" s="177"/>
      <c r="R73" s="177"/>
      <c r="S73" s="177"/>
      <c r="T73" s="177"/>
      <c r="U73" s="177"/>
    </row>
    <row r="129" spans="4:21">
      <c r="D129" s="174">
        <f>117.53-88.32</f>
        <v>29.210000000000008</v>
      </c>
      <c r="E129" s="155">
        <f>73.75-50.35</f>
        <v>23.4</v>
      </c>
      <c r="T129" s="174">
        <f>117.53-88.32</f>
        <v>29.210000000000008</v>
      </c>
      <c r="U129" s="155">
        <f>73.75-50.35</f>
        <v>23.4</v>
      </c>
    </row>
    <row r="131" spans="4:21">
      <c r="D131" s="155">
        <f>26.62-20.58</f>
        <v>6.0400000000000027</v>
      </c>
      <c r="T131" s="155">
        <f>26.62-20.58</f>
        <v>6.0400000000000027</v>
      </c>
    </row>
    <row r="134" spans="4:21">
      <c r="D134" s="175">
        <f>(D131/100)/(D129/100)</f>
        <v>0.20677850051352281</v>
      </c>
      <c r="T134" s="175">
        <f>(T131/100)/(T129/100)</f>
        <v>0.20677850051352281</v>
      </c>
    </row>
  </sheetData>
  <mergeCells count="10">
    <mergeCell ref="B60:C60"/>
    <mergeCell ref="R18:U18"/>
    <mergeCell ref="R30:U30"/>
    <mergeCell ref="R43:U43"/>
    <mergeCell ref="R51:U51"/>
    <mergeCell ref="R60:S60"/>
    <mergeCell ref="B18:E18"/>
    <mergeCell ref="B30:E30"/>
    <mergeCell ref="B43:E43"/>
    <mergeCell ref="B51:E51"/>
  </mergeCells>
  <phoneticPr fontId="4" type="noConversion"/>
  <pageMargins left="0.78740157499999996" right="0.78740157499999996" top="0.984251969" bottom="0.984251969" header="0.49212598499999999" footer="0.49212598499999999"/>
  <pageSetup paperSize="9" scale="8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Y153"/>
  <sheetViews>
    <sheetView topLeftCell="A19" workbookViewId="0">
      <selection activeCell="R154" sqref="R154"/>
    </sheetView>
  </sheetViews>
  <sheetFormatPr defaultRowHeight="15" outlineLevelRow="1"/>
  <cols>
    <col min="2" max="3" width="0" hidden="1" customWidth="1"/>
    <col min="4" max="4" width="43.7109375" customWidth="1"/>
    <col min="5" max="5" width="9.140625" hidden="1" customWidth="1"/>
    <col min="6" max="6" width="8.42578125" hidden="1" customWidth="1"/>
    <col min="7" max="7" width="9.140625" hidden="1" customWidth="1"/>
    <col min="8" max="8" width="10.140625" bestFit="1" customWidth="1"/>
    <col min="15" max="15" width="5.140625" customWidth="1"/>
    <col min="17" max="17" width="11" customWidth="1"/>
  </cols>
  <sheetData>
    <row r="1" spans="1:51">
      <c r="A1" s="301" t="s">
        <v>1960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3"/>
    </row>
    <row r="2" spans="1:51">
      <c r="A2" s="304" t="s">
        <v>1961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305"/>
    </row>
    <row r="3" spans="1:51">
      <c r="A3" s="304" t="s">
        <v>1962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305"/>
    </row>
    <row r="4" spans="1:51" ht="15" customHeight="1">
      <c r="A4" s="306" t="s">
        <v>30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307"/>
    </row>
    <row r="5" spans="1:51" ht="15" customHeight="1">
      <c r="A5" s="306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307"/>
    </row>
    <row r="6" spans="1:51" ht="15" customHeight="1">
      <c r="A6" s="299" t="s">
        <v>1963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300"/>
    </row>
    <row r="7" spans="1:51" ht="15" customHeight="1">
      <c r="A7" s="299" t="s">
        <v>1964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300"/>
    </row>
    <row r="8" spans="1:51">
      <c r="A8" s="117" t="s">
        <v>1965</v>
      </c>
      <c r="B8" s="4"/>
      <c r="C8" s="5"/>
      <c r="D8" s="15"/>
      <c r="E8" s="15"/>
      <c r="F8" s="15"/>
      <c r="G8" s="15"/>
      <c r="H8" s="15"/>
      <c r="I8" s="15"/>
      <c r="J8" s="15"/>
      <c r="K8" s="223" t="s">
        <v>1976</v>
      </c>
      <c r="L8" s="223"/>
      <c r="M8" s="223"/>
      <c r="N8" s="295"/>
    </row>
    <row r="9" spans="1:51">
      <c r="A9" s="117" t="s">
        <v>1966</v>
      </c>
      <c r="B9" s="4"/>
      <c r="C9" s="5"/>
      <c r="D9" s="15"/>
      <c r="E9" s="15"/>
      <c r="F9" s="15"/>
      <c r="G9" s="15"/>
      <c r="H9" s="15"/>
      <c r="I9" s="15"/>
      <c r="J9" s="15"/>
      <c r="K9" s="226" t="s">
        <v>1967</v>
      </c>
      <c r="L9" s="226"/>
      <c r="M9" s="226"/>
      <c r="N9" s="296"/>
    </row>
    <row r="10" spans="1:51">
      <c r="A10" s="297"/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98"/>
    </row>
    <row r="11" spans="1:51" s="114" customFormat="1" ht="14.25" customHeight="1">
      <c r="A11" s="219" t="s">
        <v>1845</v>
      </c>
      <c r="B11" s="220" t="s">
        <v>1713</v>
      </c>
      <c r="C11" s="220" t="s">
        <v>1623</v>
      </c>
      <c r="D11" s="220" t="s">
        <v>1681</v>
      </c>
      <c r="E11" s="220" t="s">
        <v>1649</v>
      </c>
      <c r="F11" s="220" t="s">
        <v>1815</v>
      </c>
      <c r="G11" s="220" t="s">
        <v>1958</v>
      </c>
      <c r="H11" s="291" t="s">
        <v>21</v>
      </c>
      <c r="I11" s="221" t="s">
        <v>27</v>
      </c>
      <c r="J11" s="221"/>
      <c r="K11" s="221" t="s">
        <v>28</v>
      </c>
      <c r="L11" s="221"/>
      <c r="M11" s="221" t="s">
        <v>29</v>
      </c>
      <c r="N11" s="221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</row>
    <row r="12" spans="1:51" s="114" customFormat="1" ht="13.5" customHeight="1">
      <c r="A12" s="219"/>
      <c r="B12" s="220"/>
      <c r="C12" s="220"/>
      <c r="D12" s="220"/>
      <c r="E12" s="220"/>
      <c r="F12" s="220"/>
      <c r="G12" s="220"/>
      <c r="H12" s="291"/>
      <c r="I12" s="115" t="s">
        <v>19</v>
      </c>
      <c r="J12" s="116" t="s">
        <v>20</v>
      </c>
      <c r="K12" s="115" t="s">
        <v>19</v>
      </c>
      <c r="L12" s="116" t="s">
        <v>20</v>
      </c>
      <c r="M12" s="115" t="s">
        <v>19</v>
      </c>
      <c r="N12" s="118" t="s">
        <v>20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</row>
    <row r="13" spans="1:51" s="111" customFormat="1" ht="14.25" customHeight="1">
      <c r="A13" s="141" t="s">
        <v>1566</v>
      </c>
      <c r="B13" s="142"/>
      <c r="C13" s="141"/>
      <c r="D13" s="141" t="s">
        <v>1754</v>
      </c>
      <c r="E13" s="141"/>
      <c r="F13" s="143"/>
      <c r="G13" s="143"/>
      <c r="H13" s="143">
        <f ca="1">'ANEXO XI - DESCRITIVO'!H13</f>
        <v>25967.862800000003</v>
      </c>
      <c r="I13" s="144">
        <f>J13/$H13</f>
        <v>0.12668851592977454</v>
      </c>
      <c r="J13" s="189">
        <f>SUM(J14:J18)</f>
        <v>3289.83</v>
      </c>
      <c r="K13" s="144">
        <f>L13/$H13</f>
        <v>0.35334179595057008</v>
      </c>
      <c r="L13" s="190">
        <f>SUM(L14:L18)</f>
        <v>9175.5312787500006</v>
      </c>
      <c r="M13" s="144">
        <f>N13/$H13</f>
        <v>0.51996968811965527</v>
      </c>
      <c r="N13" s="190">
        <f>SUM(N14:N18)</f>
        <v>13502.50152125</v>
      </c>
      <c r="O13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</row>
    <row r="14" spans="1:51" s="13" customFormat="1" ht="22.5" hidden="1" customHeight="1" outlineLevel="1">
      <c r="A14" s="10" t="s">
        <v>1552</v>
      </c>
      <c r="B14" s="11" t="s">
        <v>1543</v>
      </c>
      <c r="C14" s="10" t="s">
        <v>1577</v>
      </c>
      <c r="D14" s="10" t="s">
        <v>1675</v>
      </c>
      <c r="E14" s="11" t="s">
        <v>1701</v>
      </c>
      <c r="F14" s="12">
        <v>1</v>
      </c>
      <c r="G14" s="12">
        <v>178.34</v>
      </c>
      <c r="H14" s="143">
        <f ca="1">'ANEXO XI - DESCRITIVO'!H14</f>
        <v>215.04</v>
      </c>
      <c r="I14" s="130">
        <v>1</v>
      </c>
      <c r="J14" s="131">
        <f>I14*$H14</f>
        <v>215.04</v>
      </c>
      <c r="K14" s="137"/>
      <c r="L14" s="137"/>
      <c r="M14" s="137"/>
      <c r="N14" s="137"/>
      <c r="O14"/>
      <c r="P14" s="129">
        <f t="shared" ref="P14:Q18" si="0">I14+K14+M14</f>
        <v>1</v>
      </c>
      <c r="Q14" s="13">
        <f t="shared" si="0"/>
        <v>215.04</v>
      </c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</row>
    <row r="15" spans="1:51" s="13" customFormat="1" ht="22.5" hidden="1" customHeight="1" outlineLevel="1">
      <c r="A15" s="25" t="s">
        <v>114</v>
      </c>
      <c r="B15" s="11" t="s">
        <v>1642</v>
      </c>
      <c r="C15" s="10" t="s">
        <v>1674</v>
      </c>
      <c r="D15" s="10" t="s">
        <v>116</v>
      </c>
      <c r="E15" s="11" t="s">
        <v>1604</v>
      </c>
      <c r="F15" s="12">
        <v>0.75</v>
      </c>
      <c r="G15" s="12">
        <v>12433.06</v>
      </c>
      <c r="H15" s="143">
        <f ca="1">'ANEXO VII - PQCU'!S15</f>
        <v>12980.910727500001</v>
      </c>
      <c r="K15" s="138">
        <v>0.5</v>
      </c>
      <c r="L15" s="137">
        <f>K15*$H15</f>
        <v>6490.4553637500003</v>
      </c>
      <c r="M15" s="138">
        <v>0.5</v>
      </c>
      <c r="N15" s="137">
        <f>M15*$H15</f>
        <v>6490.4553637500003</v>
      </c>
      <c r="O15"/>
      <c r="P15" s="129">
        <f t="shared" si="0"/>
        <v>1</v>
      </c>
      <c r="Q15" s="13">
        <f t="shared" si="0"/>
        <v>12980.910727500001</v>
      </c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</row>
    <row r="16" spans="1:51" s="13" customFormat="1" ht="22.5" hidden="1" customHeight="1" outlineLevel="1">
      <c r="A16" s="25" t="s">
        <v>115</v>
      </c>
      <c r="B16" s="11" t="s">
        <v>1642</v>
      </c>
      <c r="C16" s="10" t="s">
        <v>1674</v>
      </c>
      <c r="D16" s="10" t="s">
        <v>117</v>
      </c>
      <c r="E16" s="11" t="s">
        <v>1604</v>
      </c>
      <c r="F16" s="12">
        <v>0.25</v>
      </c>
      <c r="G16" s="12">
        <v>12433.06</v>
      </c>
      <c r="H16" s="143">
        <f ca="1">'ANEXO VII - PQCU'!S16</f>
        <v>4326.9702425000005</v>
      </c>
      <c r="K16" s="138"/>
      <c r="L16" s="137"/>
      <c r="M16" s="138">
        <v>1</v>
      </c>
      <c r="N16" s="137">
        <f>M16*$H16</f>
        <v>4326.9702425000005</v>
      </c>
      <c r="O16"/>
      <c r="P16" s="129">
        <f t="shared" si="0"/>
        <v>1</v>
      </c>
      <c r="Q16" s="13">
        <f t="shared" si="0"/>
        <v>4326.9702425000005</v>
      </c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</row>
    <row r="17" spans="1:51" s="13" customFormat="1" ht="22.5" hidden="1" customHeight="1" outlineLevel="1">
      <c r="A17" s="10" t="s">
        <v>1553</v>
      </c>
      <c r="B17" s="11" t="s">
        <v>1654</v>
      </c>
      <c r="C17" s="10" t="s">
        <v>1674</v>
      </c>
      <c r="D17" s="10" t="s">
        <v>1781</v>
      </c>
      <c r="E17" s="11" t="s">
        <v>1604</v>
      </c>
      <c r="F17" s="12">
        <v>1</v>
      </c>
      <c r="G17" s="12">
        <v>3930.67</v>
      </c>
      <c r="H17" s="143">
        <f ca="1">'ANEXO XI - DESCRITIVO'!H17</f>
        <v>5370.1518299999998</v>
      </c>
      <c r="K17" s="138">
        <v>0.5</v>
      </c>
      <c r="L17" s="137">
        <f>K17*$H17</f>
        <v>2685.0759149999999</v>
      </c>
      <c r="M17" s="138">
        <v>0.5</v>
      </c>
      <c r="N17" s="137">
        <f>M17*$H17</f>
        <v>2685.0759149999999</v>
      </c>
      <c r="O17"/>
      <c r="P17" s="129">
        <f t="shared" si="0"/>
        <v>1</v>
      </c>
      <c r="Q17" s="13">
        <f t="shared" si="0"/>
        <v>5370.1518299999998</v>
      </c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</row>
    <row r="18" spans="1:51" s="13" customFormat="1" ht="22.5" hidden="1" customHeight="1" outlineLevel="1">
      <c r="A18" s="10" t="s">
        <v>1554</v>
      </c>
      <c r="B18" s="11" t="s">
        <v>1824</v>
      </c>
      <c r="C18" s="10" t="s">
        <v>1577</v>
      </c>
      <c r="D18" s="10" t="s">
        <v>1610</v>
      </c>
      <c r="E18" s="11" t="s">
        <v>1735</v>
      </c>
      <c r="F18" s="12">
        <v>1</v>
      </c>
      <c r="G18" s="12">
        <v>2550</v>
      </c>
      <c r="H18" s="143">
        <f ca="1">'ANEXO XI - DESCRITIVO'!H18</f>
        <v>3074.79</v>
      </c>
      <c r="I18" s="130">
        <v>1</v>
      </c>
      <c r="J18" s="131">
        <f>I18*$H18</f>
        <v>3074.79</v>
      </c>
      <c r="K18" s="137"/>
      <c r="L18" s="137"/>
      <c r="M18" s="137"/>
      <c r="N18" s="137"/>
      <c r="O18"/>
      <c r="P18" s="129">
        <f t="shared" si="0"/>
        <v>1</v>
      </c>
      <c r="Q18" s="13">
        <f t="shared" si="0"/>
        <v>3074.79</v>
      </c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</row>
    <row r="19" spans="1:51" s="111" customFormat="1" ht="14.25" customHeight="1" collapsed="1">
      <c r="A19" s="141" t="s">
        <v>1567</v>
      </c>
      <c r="B19" s="142"/>
      <c r="C19" s="141"/>
      <c r="D19" s="141" t="s">
        <v>1650</v>
      </c>
      <c r="E19" s="141"/>
      <c r="F19" s="143"/>
      <c r="G19" s="143"/>
      <c r="H19" s="143">
        <f ca="1">'ANEXO XI - DESCRITIVO'!H19</f>
        <v>8062.4396499999993</v>
      </c>
      <c r="I19" s="145"/>
      <c r="J19" s="191">
        <f>SUM(J20:J34)</f>
        <v>0</v>
      </c>
      <c r="K19" s="144">
        <f>L19/$H19</f>
        <v>0.90428579518111485</v>
      </c>
      <c r="L19" s="190">
        <f>SUM(L20:L34)</f>
        <v>7290.7496499999988</v>
      </c>
      <c r="M19" s="144">
        <f>N19/$H19</f>
        <v>9.5714204818885082E-2</v>
      </c>
      <c r="N19" s="190">
        <f>SUM(N20:N34)</f>
        <v>771.69</v>
      </c>
      <c r="O19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</row>
    <row r="20" spans="1:51" s="13" customFormat="1" ht="22.5" hidden="1" customHeight="1" outlineLevel="1">
      <c r="A20" s="10" t="s">
        <v>1917</v>
      </c>
      <c r="B20" s="11" t="s">
        <v>1875</v>
      </c>
      <c r="C20" s="10" t="s">
        <v>1674</v>
      </c>
      <c r="D20" s="10" t="s">
        <v>1578</v>
      </c>
      <c r="E20" s="11" t="s">
        <v>1643</v>
      </c>
      <c r="F20" s="12">
        <v>2.2400000000000002</v>
      </c>
      <c r="G20" s="12">
        <v>304.85000000000002</v>
      </c>
      <c r="H20" s="143">
        <f ca="1">'ANEXO XI - DESCRITIVO'!H20</f>
        <v>835.92568640000013</v>
      </c>
      <c r="K20" s="138">
        <v>1</v>
      </c>
      <c r="L20" s="137">
        <f t="shared" ref="L20:L34" si="1">K20*$H20</f>
        <v>835.92568640000013</v>
      </c>
      <c r="M20" s="137"/>
      <c r="N20" s="137"/>
      <c r="O20"/>
      <c r="P20" s="129">
        <f t="shared" ref="P20:Q34" si="2">I20+K20+M20</f>
        <v>1</v>
      </c>
      <c r="Q20" s="13">
        <f t="shared" si="2"/>
        <v>835.92568640000013</v>
      </c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</row>
    <row r="21" spans="1:51" s="13" customFormat="1" ht="22.5" hidden="1" customHeight="1" outlineLevel="1">
      <c r="A21" s="10" t="s">
        <v>1919</v>
      </c>
      <c r="B21" s="11" t="s">
        <v>1547</v>
      </c>
      <c r="C21" s="10" t="s">
        <v>1674</v>
      </c>
      <c r="D21" s="10" t="s">
        <v>1819</v>
      </c>
      <c r="E21" s="11" t="s">
        <v>1644</v>
      </c>
      <c r="F21" s="12">
        <v>44.76</v>
      </c>
      <c r="G21" s="12">
        <v>33.770000000000003</v>
      </c>
      <c r="H21" s="143">
        <f ca="1">'ANEXO XI - DESCRITIVO'!H21</f>
        <v>2017.3730363999998</v>
      </c>
      <c r="K21" s="138">
        <v>1</v>
      </c>
      <c r="L21" s="137">
        <f t="shared" si="1"/>
        <v>2017.3730363999998</v>
      </c>
      <c r="M21" s="137"/>
      <c r="N21" s="137"/>
      <c r="O21"/>
      <c r="P21" s="129">
        <f t="shared" si="2"/>
        <v>1</v>
      </c>
      <c r="Q21" s="13">
        <f t="shared" si="2"/>
        <v>2017.3730363999998</v>
      </c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</row>
    <row r="22" spans="1:51" s="13" customFormat="1" ht="22.5" hidden="1" customHeight="1" outlineLevel="1">
      <c r="A22" s="10" t="s">
        <v>1921</v>
      </c>
      <c r="B22" s="11" t="s">
        <v>1574</v>
      </c>
      <c r="C22" s="10" t="s">
        <v>1674</v>
      </c>
      <c r="D22" s="10" t="s">
        <v>1665</v>
      </c>
      <c r="E22" s="11" t="s">
        <v>1643</v>
      </c>
      <c r="F22" s="12">
        <v>46.56</v>
      </c>
      <c r="G22" s="12">
        <v>5.38</v>
      </c>
      <c r="H22" s="143">
        <f ca="1">'ANEXO XI - DESCRITIVO'!H22</f>
        <v>335.88197759999997</v>
      </c>
      <c r="K22" s="138">
        <v>1</v>
      </c>
      <c r="L22" s="137">
        <f t="shared" si="1"/>
        <v>335.88197759999997</v>
      </c>
      <c r="M22" s="137"/>
      <c r="N22" s="137"/>
      <c r="O22"/>
      <c r="P22" s="129">
        <f t="shared" si="2"/>
        <v>1</v>
      </c>
      <c r="Q22" s="13">
        <f t="shared" si="2"/>
        <v>335.88197759999997</v>
      </c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</row>
    <row r="23" spans="1:51" s="13" customFormat="1" ht="22.5" hidden="1" customHeight="1" outlineLevel="1">
      <c r="A23" s="10" t="s">
        <v>1922</v>
      </c>
      <c r="B23" s="11" t="s">
        <v>1587</v>
      </c>
      <c r="C23" s="10" t="s">
        <v>1674</v>
      </c>
      <c r="D23" s="10" t="s">
        <v>1549</v>
      </c>
      <c r="E23" s="11" t="s">
        <v>1643</v>
      </c>
      <c r="F23" s="12">
        <v>13.44</v>
      </c>
      <c r="G23" s="12">
        <v>5.45</v>
      </c>
      <c r="H23" s="143">
        <f ca="1">'ANEXO XI - DESCRITIVO'!H23</f>
        <v>97.800931199999994</v>
      </c>
      <c r="K23" s="138">
        <v>1</v>
      </c>
      <c r="L23" s="137">
        <f t="shared" si="1"/>
        <v>97.800931199999994</v>
      </c>
      <c r="M23" s="137"/>
      <c r="N23" s="137"/>
      <c r="O23"/>
      <c r="P23" s="129">
        <f t="shared" si="2"/>
        <v>1</v>
      </c>
      <c r="Q23" s="13">
        <f t="shared" si="2"/>
        <v>97.800931199999994</v>
      </c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</row>
    <row r="24" spans="1:51" s="13" customFormat="1" ht="22.5" hidden="1" customHeight="1" outlineLevel="1">
      <c r="A24" s="10" t="s">
        <v>1923</v>
      </c>
      <c r="B24" s="11" t="s">
        <v>1955</v>
      </c>
      <c r="C24" s="10" t="s">
        <v>1674</v>
      </c>
      <c r="D24" s="10" t="s">
        <v>1733</v>
      </c>
      <c r="E24" s="11" t="s">
        <v>1643</v>
      </c>
      <c r="F24" s="12">
        <v>1.2</v>
      </c>
      <c r="G24" s="12">
        <v>9.6199999999999992</v>
      </c>
      <c r="H24" s="143">
        <f ca="1">'ANEXO XI - DESCRITIVO'!H24</f>
        <v>15.419459999999997</v>
      </c>
      <c r="K24" s="138">
        <v>1</v>
      </c>
      <c r="L24" s="137">
        <f t="shared" si="1"/>
        <v>15.419459999999997</v>
      </c>
      <c r="M24" s="137"/>
      <c r="N24" s="137"/>
      <c r="O24"/>
      <c r="P24" s="129">
        <f t="shared" si="2"/>
        <v>1</v>
      </c>
      <c r="Q24" s="13">
        <f t="shared" si="2"/>
        <v>15.419459999999997</v>
      </c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</row>
    <row r="25" spans="1:51" s="13" customFormat="1" ht="22.5" hidden="1" customHeight="1" outlineLevel="1">
      <c r="A25" s="10" t="s">
        <v>1925</v>
      </c>
      <c r="B25" s="11" t="s">
        <v>1588</v>
      </c>
      <c r="C25" s="10" t="s">
        <v>1674</v>
      </c>
      <c r="D25" s="10" t="s">
        <v>1583</v>
      </c>
      <c r="E25" s="11" t="s">
        <v>1643</v>
      </c>
      <c r="F25" s="12">
        <v>4.18</v>
      </c>
      <c r="G25" s="12">
        <v>16.010000000000002</v>
      </c>
      <c r="H25" s="143">
        <f ca="1">'ANEXO XI - DESCRITIVO'!H25</f>
        <v>88.965071800000004</v>
      </c>
      <c r="K25" s="138">
        <v>1</v>
      </c>
      <c r="L25" s="137">
        <f t="shared" si="1"/>
        <v>88.965071800000004</v>
      </c>
      <c r="M25" s="137"/>
      <c r="N25" s="137"/>
      <c r="O25"/>
      <c r="P25" s="129">
        <f t="shared" si="2"/>
        <v>1</v>
      </c>
      <c r="Q25" s="13">
        <f t="shared" si="2"/>
        <v>88.965071800000004</v>
      </c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</row>
    <row r="26" spans="1:51" s="13" customFormat="1" ht="22.5" hidden="1" customHeight="1" outlineLevel="1">
      <c r="A26" s="10" t="s">
        <v>1926</v>
      </c>
      <c r="B26" s="11" t="s">
        <v>1756</v>
      </c>
      <c r="C26" s="10" t="s">
        <v>1577</v>
      </c>
      <c r="D26" s="10" t="s">
        <v>1934</v>
      </c>
      <c r="E26" s="11" t="s">
        <v>1644</v>
      </c>
      <c r="F26" s="12">
        <v>15</v>
      </c>
      <c r="G26" s="12">
        <v>46.72</v>
      </c>
      <c r="H26" s="143">
        <f ca="1">'ANEXO XI - DESCRITIVO'!H26</f>
        <v>934.42470000000003</v>
      </c>
      <c r="K26" s="138">
        <v>1</v>
      </c>
      <c r="L26" s="137">
        <f t="shared" si="1"/>
        <v>934.42470000000003</v>
      </c>
      <c r="M26" s="137"/>
      <c r="N26" s="137"/>
      <c r="O26"/>
      <c r="P26" s="129">
        <f t="shared" si="2"/>
        <v>1</v>
      </c>
      <c r="Q26" s="13">
        <f t="shared" si="2"/>
        <v>934.42470000000003</v>
      </c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</row>
    <row r="27" spans="1:51" s="13" customFormat="1" ht="30" hidden="1" customHeight="1" outlineLevel="1">
      <c r="A27" s="10" t="s">
        <v>1927</v>
      </c>
      <c r="B27" s="11" t="s">
        <v>1866</v>
      </c>
      <c r="C27" s="10" t="s">
        <v>1577</v>
      </c>
      <c r="D27" s="10" t="s">
        <v>1609</v>
      </c>
      <c r="E27" s="11" t="s">
        <v>1735</v>
      </c>
      <c r="F27" s="12">
        <v>1</v>
      </c>
      <c r="G27" s="12">
        <v>64.73</v>
      </c>
      <c r="H27" s="143">
        <f ca="1">'ANEXO XI - DESCRITIVO'!H27</f>
        <v>78.06</v>
      </c>
      <c r="K27" s="138">
        <v>1</v>
      </c>
      <c r="L27" s="137">
        <f t="shared" si="1"/>
        <v>78.06</v>
      </c>
      <c r="M27" s="137"/>
      <c r="N27" s="137"/>
      <c r="O27"/>
      <c r="P27" s="129">
        <f t="shared" si="2"/>
        <v>1</v>
      </c>
      <c r="Q27" s="13">
        <f t="shared" si="2"/>
        <v>78.06</v>
      </c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</row>
    <row r="28" spans="1:51" s="13" customFormat="1" ht="30.75" hidden="1" customHeight="1" outlineLevel="1">
      <c r="A28" s="10" t="s">
        <v>1941</v>
      </c>
      <c r="B28" s="11" t="s">
        <v>1924</v>
      </c>
      <c r="C28" s="10" t="s">
        <v>1674</v>
      </c>
      <c r="D28" s="10" t="s">
        <v>1945</v>
      </c>
      <c r="E28" s="11" t="s">
        <v>1586</v>
      </c>
      <c r="F28" s="12">
        <v>4</v>
      </c>
      <c r="G28" s="12">
        <v>15.94</v>
      </c>
      <c r="H28" s="143">
        <f ca="1">'ANEXO XI - DESCRITIVO'!H28</f>
        <v>85.861680000000007</v>
      </c>
      <c r="K28" s="138">
        <v>1</v>
      </c>
      <c r="L28" s="137">
        <f t="shared" si="1"/>
        <v>85.861680000000007</v>
      </c>
      <c r="M28" s="137"/>
      <c r="N28" s="137"/>
      <c r="O28"/>
      <c r="P28" s="129">
        <f t="shared" si="2"/>
        <v>1</v>
      </c>
      <c r="Q28" s="13">
        <f t="shared" si="2"/>
        <v>85.861680000000007</v>
      </c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</row>
    <row r="29" spans="1:51" s="13" customFormat="1" ht="30" hidden="1" customHeight="1" outlineLevel="1">
      <c r="A29" s="10" t="s">
        <v>1941</v>
      </c>
      <c r="B29" s="11" t="s">
        <v>1647</v>
      </c>
      <c r="C29" s="10" t="s">
        <v>1577</v>
      </c>
      <c r="D29" s="10" t="s">
        <v>1888</v>
      </c>
      <c r="E29" s="11" t="s">
        <v>1735</v>
      </c>
      <c r="F29" s="12">
        <v>6</v>
      </c>
      <c r="G29" s="12">
        <v>213.33</v>
      </c>
      <c r="H29" s="143">
        <f ca="1">'ANEXO XI - DESCRITIVO'!H29</f>
        <v>1543.38</v>
      </c>
      <c r="K29" s="138">
        <v>0.5</v>
      </c>
      <c r="L29" s="137">
        <f t="shared" si="1"/>
        <v>771.69</v>
      </c>
      <c r="M29" s="138">
        <v>0.5</v>
      </c>
      <c r="N29" s="137">
        <f>M29*$H29</f>
        <v>771.69</v>
      </c>
      <c r="O29"/>
      <c r="P29" s="129">
        <f t="shared" si="2"/>
        <v>1</v>
      </c>
      <c r="Q29" s="13">
        <f t="shared" si="2"/>
        <v>1543.38</v>
      </c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</row>
    <row r="30" spans="1:51" s="13" customFormat="1" ht="30" hidden="1" customHeight="1" outlineLevel="1">
      <c r="A30" s="10" t="s">
        <v>1942</v>
      </c>
      <c r="B30" s="11" t="s">
        <v>1757</v>
      </c>
      <c r="C30" s="10" t="s">
        <v>1577</v>
      </c>
      <c r="D30" s="10" t="s">
        <v>1915</v>
      </c>
      <c r="E30" s="11" t="s">
        <v>1701</v>
      </c>
      <c r="F30" s="12">
        <v>2</v>
      </c>
      <c r="G30" s="12">
        <v>24.69</v>
      </c>
      <c r="H30" s="143">
        <f ca="1">'ANEXO XI - DESCRITIVO'!H30</f>
        <v>66.313580000000002</v>
      </c>
      <c r="K30" s="138">
        <v>1</v>
      </c>
      <c r="L30" s="137">
        <f t="shared" si="1"/>
        <v>66.313580000000002</v>
      </c>
      <c r="M30" s="137"/>
      <c r="N30" s="137"/>
      <c r="O30"/>
      <c r="P30" s="129">
        <f t="shared" si="2"/>
        <v>1</v>
      </c>
      <c r="Q30" s="13">
        <f t="shared" si="2"/>
        <v>66.313580000000002</v>
      </c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</row>
    <row r="31" spans="1:51" s="13" customFormat="1" ht="22.5" hidden="1" customHeight="1" outlineLevel="1">
      <c r="A31" s="10" t="s">
        <v>1943</v>
      </c>
      <c r="B31" s="11" t="s">
        <v>1758</v>
      </c>
      <c r="C31" s="10" t="s">
        <v>1577</v>
      </c>
      <c r="D31" s="10" t="s">
        <v>1840</v>
      </c>
      <c r="E31" s="11" t="s">
        <v>1701</v>
      </c>
      <c r="F31" s="12">
        <v>2</v>
      </c>
      <c r="G31" s="12">
        <v>14.14</v>
      </c>
      <c r="H31" s="143">
        <f ca="1">'ANEXO XI - DESCRITIVO'!H31</f>
        <v>37.853769999999997</v>
      </c>
      <c r="K31" s="138">
        <v>1</v>
      </c>
      <c r="L31" s="137">
        <f t="shared" si="1"/>
        <v>37.853769999999997</v>
      </c>
      <c r="M31" s="137"/>
      <c r="N31" s="137"/>
      <c r="O31"/>
      <c r="P31" s="129">
        <f t="shared" si="2"/>
        <v>1</v>
      </c>
      <c r="Q31" s="13">
        <f t="shared" si="2"/>
        <v>37.853769999999997</v>
      </c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</row>
    <row r="32" spans="1:51" s="13" customFormat="1" ht="35.25" hidden="1" customHeight="1" outlineLevel="1">
      <c r="A32" s="10" t="s">
        <v>1944</v>
      </c>
      <c r="B32" s="11" t="s">
        <v>1760</v>
      </c>
      <c r="C32" s="10" t="s">
        <v>1577</v>
      </c>
      <c r="D32" s="10" t="s">
        <v>1737</v>
      </c>
      <c r="E32" s="11" t="s">
        <v>1701</v>
      </c>
      <c r="F32" s="12">
        <v>8</v>
      </c>
      <c r="G32" s="12">
        <v>1.32</v>
      </c>
      <c r="H32" s="143">
        <f ca="1">'ANEXO XI - DESCRITIVO'!H32</f>
        <v>14.20036</v>
      </c>
      <c r="K32" s="138">
        <v>1</v>
      </c>
      <c r="L32" s="137">
        <f t="shared" si="1"/>
        <v>14.20036</v>
      </c>
      <c r="M32" s="137"/>
      <c r="N32" s="137"/>
      <c r="O32"/>
      <c r="P32" s="129">
        <f t="shared" si="2"/>
        <v>1</v>
      </c>
      <c r="Q32" s="13">
        <f t="shared" si="2"/>
        <v>14.20036</v>
      </c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</row>
    <row r="33" spans="1:51" s="13" customFormat="1" ht="22.5" hidden="1" customHeight="1" outlineLevel="1">
      <c r="A33" s="10" t="s">
        <v>1946</v>
      </c>
      <c r="B33" s="11" t="s">
        <v>1865</v>
      </c>
      <c r="C33" s="10" t="s">
        <v>1577</v>
      </c>
      <c r="D33" s="10" t="s">
        <v>1810</v>
      </c>
      <c r="E33" s="11" t="s">
        <v>1735</v>
      </c>
      <c r="F33" s="12">
        <v>24</v>
      </c>
      <c r="G33" s="12">
        <v>4.13</v>
      </c>
      <c r="H33" s="143">
        <f ca="1">'ANEXO XI - DESCRITIVO'!H33</f>
        <v>133.20035999999999</v>
      </c>
      <c r="K33" s="138">
        <v>1</v>
      </c>
      <c r="L33" s="137">
        <f t="shared" si="1"/>
        <v>133.20035999999999</v>
      </c>
      <c r="M33" s="137"/>
      <c r="N33" s="137"/>
      <c r="O33"/>
      <c r="P33" s="129">
        <f t="shared" si="2"/>
        <v>1</v>
      </c>
      <c r="Q33" s="13">
        <f t="shared" si="2"/>
        <v>133.20035999999999</v>
      </c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</row>
    <row r="34" spans="1:51" s="13" customFormat="1" ht="37.5" hidden="1" customHeight="1" outlineLevel="1">
      <c r="A34" s="10" t="s">
        <v>1948</v>
      </c>
      <c r="B34" s="11" t="s">
        <v>1740</v>
      </c>
      <c r="C34" s="10" t="s">
        <v>1646</v>
      </c>
      <c r="D34" s="10" t="s">
        <v>1693</v>
      </c>
      <c r="E34" s="11" t="s">
        <v>1643</v>
      </c>
      <c r="F34" s="12">
        <v>24.36</v>
      </c>
      <c r="G34" s="12">
        <v>54.57</v>
      </c>
      <c r="H34" s="143">
        <f ca="1">'ANEXO XI - DESCRITIVO'!H34</f>
        <v>1777.7790365999999</v>
      </c>
      <c r="K34" s="138">
        <v>1</v>
      </c>
      <c r="L34" s="137">
        <f t="shared" si="1"/>
        <v>1777.7790365999999</v>
      </c>
      <c r="M34" s="137"/>
      <c r="N34" s="137"/>
      <c r="O34"/>
      <c r="P34" s="129">
        <f t="shared" si="2"/>
        <v>1</v>
      </c>
      <c r="Q34" s="13">
        <f t="shared" si="2"/>
        <v>1777.7790365999999</v>
      </c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</row>
    <row r="35" spans="1:51" s="111" customFormat="1" ht="15" customHeight="1" collapsed="1">
      <c r="A35" s="141" t="s">
        <v>1568</v>
      </c>
      <c r="B35" s="142"/>
      <c r="C35" s="141"/>
      <c r="D35" s="141" t="s">
        <v>1590</v>
      </c>
      <c r="E35" s="141"/>
      <c r="F35" s="143"/>
      <c r="G35" s="143"/>
      <c r="H35" s="143">
        <f ca="1">'ANEXO XI - DESCRITIVO'!H35</f>
        <v>63733.070450700005</v>
      </c>
      <c r="I35" s="145"/>
      <c r="J35" s="191">
        <f>SUM(J36:J41)</f>
        <v>0</v>
      </c>
      <c r="K35" s="144">
        <f>L35/$H35</f>
        <v>0.32186955471678025</v>
      </c>
      <c r="L35" s="190">
        <f>SUM(L36:L41)</f>
        <v>20513.735006699997</v>
      </c>
      <c r="M35" s="144">
        <f>N35/$H35</f>
        <v>0.67813044528321964</v>
      </c>
      <c r="N35" s="190">
        <f>SUM(N36:N41)</f>
        <v>43219.335444000004</v>
      </c>
      <c r="O35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</row>
    <row r="36" spans="1:51" s="13" customFormat="1" ht="22.5" hidden="1" customHeight="1" outlineLevel="1">
      <c r="A36" s="10" t="s">
        <v>1877</v>
      </c>
      <c r="B36" s="11" t="s">
        <v>1749</v>
      </c>
      <c r="C36" s="10" t="s">
        <v>1674</v>
      </c>
      <c r="D36" s="10" t="s">
        <v>1581</v>
      </c>
      <c r="E36" s="11" t="s">
        <v>1643</v>
      </c>
      <c r="F36" s="12">
        <v>72.66</v>
      </c>
      <c r="G36" s="12">
        <v>146.16</v>
      </c>
      <c r="H36" s="143">
        <f ca="1">'ANEXO XI - DESCRITIVO'!H36</f>
        <v>13063.384454399999</v>
      </c>
      <c r="K36" s="138">
        <v>1</v>
      </c>
      <c r="L36" s="137">
        <f>K36*$H36</f>
        <v>13063.384454399999</v>
      </c>
      <c r="O36"/>
      <c r="P36" s="129">
        <f t="shared" ref="P36:Q41" si="3">I36+K36+M36</f>
        <v>1</v>
      </c>
      <c r="Q36" s="13">
        <f t="shared" si="3"/>
        <v>13063.384454399999</v>
      </c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</row>
    <row r="37" spans="1:51" s="13" customFormat="1" ht="37.5" hidden="1" customHeight="1" outlineLevel="1">
      <c r="A37" s="10" t="s">
        <v>1878</v>
      </c>
      <c r="B37" s="11" t="s">
        <v>1752</v>
      </c>
      <c r="C37" s="10" t="s">
        <v>1674</v>
      </c>
      <c r="D37" s="10" t="s">
        <v>1932</v>
      </c>
      <c r="E37" s="11" t="s">
        <v>1643</v>
      </c>
      <c r="F37" s="12">
        <v>21.98</v>
      </c>
      <c r="G37" s="12">
        <v>58.29</v>
      </c>
      <c r="H37" s="143">
        <f ca="1">'ANEXO XI - DESCRITIVO'!H37</f>
        <v>1658.1941691000002</v>
      </c>
      <c r="K37" s="138">
        <v>1</v>
      </c>
      <c r="L37" s="137">
        <f>K37*$H37</f>
        <v>1658.1941691000002</v>
      </c>
      <c r="O37"/>
      <c r="P37" s="129">
        <f t="shared" si="3"/>
        <v>1</v>
      </c>
      <c r="Q37" s="13">
        <f t="shared" si="3"/>
        <v>1658.1941691000002</v>
      </c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</row>
    <row r="38" spans="1:51" s="13" customFormat="1" ht="22.5" hidden="1" customHeight="1" outlineLevel="1">
      <c r="A38" s="10" t="s">
        <v>1879</v>
      </c>
      <c r="B38" s="11" t="s">
        <v>1905</v>
      </c>
      <c r="C38" s="10" t="s">
        <v>1577</v>
      </c>
      <c r="D38" s="10" t="s">
        <v>1832</v>
      </c>
      <c r="E38" s="11" t="s">
        <v>1643</v>
      </c>
      <c r="F38" s="12">
        <v>10.68</v>
      </c>
      <c r="G38" s="12">
        <v>444.28</v>
      </c>
      <c r="H38" s="143">
        <f ca="1">'ANEXO XI - DESCRITIVO'!H38</f>
        <v>5792.1563831999993</v>
      </c>
      <c r="K38" s="138">
        <v>1</v>
      </c>
      <c r="L38" s="137">
        <f>K38*$H38</f>
        <v>5792.1563831999993</v>
      </c>
      <c r="O38"/>
      <c r="P38" s="129">
        <f t="shared" si="3"/>
        <v>1</v>
      </c>
      <c r="Q38" s="13">
        <f t="shared" si="3"/>
        <v>5792.1563831999993</v>
      </c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</row>
    <row r="39" spans="1:51" s="13" customFormat="1" ht="22.5" hidden="1" customHeight="1" outlineLevel="1">
      <c r="A39" s="10" t="s">
        <v>1880</v>
      </c>
      <c r="B39" s="11" t="s">
        <v>1838</v>
      </c>
      <c r="C39" s="10" t="s">
        <v>1577</v>
      </c>
      <c r="D39" s="10" t="s">
        <v>1651</v>
      </c>
      <c r="E39" s="11" t="s">
        <v>1735</v>
      </c>
      <c r="F39" s="12">
        <v>1</v>
      </c>
      <c r="G39" s="12">
        <v>8495.82</v>
      </c>
      <c r="H39" s="143">
        <f ca="1">'ANEXO XI - DESCRITIVO'!H39</f>
        <v>10244.32</v>
      </c>
      <c r="K39" s="137"/>
      <c r="L39" s="137"/>
      <c r="M39" s="130">
        <v>1</v>
      </c>
      <c r="N39" s="131">
        <f>M39*$H39</f>
        <v>10244.32</v>
      </c>
      <c r="O39"/>
      <c r="P39" s="129">
        <f t="shared" si="3"/>
        <v>1</v>
      </c>
      <c r="Q39" s="13">
        <f t="shared" si="3"/>
        <v>10244.32</v>
      </c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</row>
    <row r="40" spans="1:51" s="13" customFormat="1" ht="22.5" hidden="1" customHeight="1" outlineLevel="1">
      <c r="A40" s="10" t="s">
        <v>1882</v>
      </c>
      <c r="B40" s="11" t="s">
        <v>1624</v>
      </c>
      <c r="C40" s="10" t="s">
        <v>1646</v>
      </c>
      <c r="D40" s="10" t="s">
        <v>1625</v>
      </c>
      <c r="E40" s="11" t="s">
        <v>1643</v>
      </c>
      <c r="F40" s="12">
        <v>9.6</v>
      </c>
      <c r="G40" s="12">
        <v>93.38</v>
      </c>
      <c r="H40" s="143">
        <f ca="1">'ANEXO XI - DESCRITIVO'!H40</f>
        <v>1097.350944</v>
      </c>
      <c r="K40" s="137"/>
      <c r="L40" s="137"/>
      <c r="M40" s="130">
        <v>1</v>
      </c>
      <c r="N40" s="131">
        <f>M40*$H40</f>
        <v>1097.350944</v>
      </c>
      <c r="O40"/>
      <c r="P40" s="129">
        <f t="shared" si="3"/>
        <v>1</v>
      </c>
      <c r="Q40" s="13">
        <f t="shared" si="3"/>
        <v>1097.350944</v>
      </c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</row>
    <row r="41" spans="1:51" s="13" customFormat="1" ht="22.5" hidden="1" customHeight="1" outlineLevel="1">
      <c r="A41" s="10" t="s">
        <v>1883</v>
      </c>
      <c r="B41" s="11" t="s">
        <v>1761</v>
      </c>
      <c r="C41" s="10" t="s">
        <v>1577</v>
      </c>
      <c r="D41" s="10" t="s">
        <v>1886</v>
      </c>
      <c r="E41" s="11" t="s">
        <v>1735</v>
      </c>
      <c r="F41" s="12">
        <v>20.350000000000001</v>
      </c>
      <c r="G41" s="12">
        <v>1424.33</v>
      </c>
      <c r="H41" s="143">
        <f ca="1">'ANEXO XI - DESCRITIVO'!H41</f>
        <v>31877.664500000003</v>
      </c>
      <c r="K41" s="137"/>
      <c r="L41" s="137"/>
      <c r="M41" s="130">
        <v>1</v>
      </c>
      <c r="N41" s="131">
        <f>M41*$H41</f>
        <v>31877.664500000003</v>
      </c>
      <c r="O41"/>
      <c r="P41" s="129">
        <f t="shared" si="3"/>
        <v>1</v>
      </c>
      <c r="Q41" s="13">
        <f t="shared" si="3"/>
        <v>31877.664500000003</v>
      </c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</row>
    <row r="42" spans="1:51" s="111" customFormat="1" ht="14.25" customHeight="1" collapsed="1">
      <c r="A42" s="141" t="s">
        <v>1569</v>
      </c>
      <c r="B42" s="142"/>
      <c r="C42" s="141"/>
      <c r="D42" s="141" t="s">
        <v>1635</v>
      </c>
      <c r="E42" s="141"/>
      <c r="F42" s="143"/>
      <c r="G42" s="143"/>
      <c r="H42" s="143">
        <f ca="1">'ANEXO XI - DESCRITIVO'!H42</f>
        <v>4864.5756943999995</v>
      </c>
      <c r="I42" s="145"/>
      <c r="J42" s="191">
        <f>SUM(J43:J46)</f>
        <v>0</v>
      </c>
      <c r="K42" s="144">
        <f>L42/$H42</f>
        <v>1</v>
      </c>
      <c r="L42" s="190">
        <f>SUM(L43:L46)</f>
        <v>4864.5756943999995</v>
      </c>
      <c r="M42" s="145"/>
      <c r="N42" s="191">
        <f>SUM(N43:N46)</f>
        <v>0</v>
      </c>
      <c r="O42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</row>
    <row r="43" spans="1:51" s="13" customFormat="1" ht="36.75" hidden="1" customHeight="1" outlineLevel="1">
      <c r="A43" s="10" t="s">
        <v>1834</v>
      </c>
      <c r="B43" s="11" t="s">
        <v>1691</v>
      </c>
      <c r="C43" s="10" t="s">
        <v>1674</v>
      </c>
      <c r="D43" s="10" t="s">
        <v>1652</v>
      </c>
      <c r="E43" s="11" t="s">
        <v>1643</v>
      </c>
      <c r="F43" s="12">
        <v>1.2</v>
      </c>
      <c r="G43" s="12">
        <v>47.05</v>
      </c>
      <c r="H43" s="143">
        <f ca="1">'ANEXO XI - DESCRITIVO'!H43</f>
        <v>70.726782</v>
      </c>
      <c r="K43" s="138">
        <v>1</v>
      </c>
      <c r="L43" s="137">
        <f>K43*$H43</f>
        <v>70.726782</v>
      </c>
      <c r="O43"/>
      <c r="P43" s="129">
        <f t="shared" ref="P43:Q46" si="4">I43+K43+M43</f>
        <v>1</v>
      </c>
      <c r="Q43" s="13">
        <f t="shared" si="4"/>
        <v>70.726782</v>
      </c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</row>
    <row r="44" spans="1:51" s="13" customFormat="1" ht="36.75" hidden="1" customHeight="1" outlineLevel="1">
      <c r="A44" s="10" t="s">
        <v>1836</v>
      </c>
      <c r="B44" s="11" t="s">
        <v>1690</v>
      </c>
      <c r="C44" s="10" t="s">
        <v>1674</v>
      </c>
      <c r="D44" s="10" t="s">
        <v>1831</v>
      </c>
      <c r="E44" s="11" t="s">
        <v>1643</v>
      </c>
      <c r="F44" s="12">
        <v>24.36</v>
      </c>
      <c r="G44" s="12">
        <v>95.82</v>
      </c>
      <c r="H44" s="143">
        <f ca="1">'ANEXO XI - DESCRITIVO'!H44</f>
        <v>2846.0540723999998</v>
      </c>
      <c r="K44" s="138">
        <v>1</v>
      </c>
      <c r="L44" s="137">
        <f>K44*$H44</f>
        <v>2846.0540723999998</v>
      </c>
      <c r="O44"/>
      <c r="P44" s="129">
        <f t="shared" si="4"/>
        <v>1</v>
      </c>
      <c r="Q44" s="13">
        <f t="shared" si="4"/>
        <v>2846.0540723999998</v>
      </c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</row>
    <row r="45" spans="1:51" s="13" customFormat="1" ht="36.75" hidden="1" customHeight="1" outlineLevel="1">
      <c r="A45" s="10" t="s">
        <v>1837</v>
      </c>
      <c r="B45" s="11" t="s">
        <v>1687</v>
      </c>
      <c r="C45" s="10" t="s">
        <v>1674</v>
      </c>
      <c r="D45" s="10" t="s">
        <v>1672</v>
      </c>
      <c r="E45" s="11" t="s">
        <v>1582</v>
      </c>
      <c r="F45" s="12">
        <v>4</v>
      </c>
      <c r="G45" s="12">
        <v>15.94</v>
      </c>
      <c r="H45" s="143">
        <f ca="1">'ANEXO XI - DESCRITIVO'!H45</f>
        <v>85.684840000000008</v>
      </c>
      <c r="K45" s="138">
        <v>1</v>
      </c>
      <c r="L45" s="137">
        <f>K45*$H45</f>
        <v>85.684840000000008</v>
      </c>
      <c r="O45"/>
      <c r="P45" s="129">
        <f t="shared" si="4"/>
        <v>1</v>
      </c>
      <c r="Q45" s="13">
        <f t="shared" si="4"/>
        <v>85.684840000000008</v>
      </c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</row>
    <row r="46" spans="1:51" s="13" customFormat="1" ht="36.75" hidden="1" customHeight="1" outlineLevel="1">
      <c r="A46" s="10" t="s">
        <v>1839</v>
      </c>
      <c r="B46" s="11" t="s">
        <v>1632</v>
      </c>
      <c r="C46" s="10" t="s">
        <v>1577</v>
      </c>
      <c r="D46" s="10" t="s">
        <v>1637</v>
      </c>
      <c r="E46" s="11" t="s">
        <v>1735</v>
      </c>
      <c r="F46" s="12">
        <v>1</v>
      </c>
      <c r="G46" s="12">
        <v>1544.3</v>
      </c>
      <c r="H46" s="143">
        <f ca="1">'ANEXO XI - DESCRITIVO'!H46</f>
        <v>1862.11</v>
      </c>
      <c r="K46" s="138">
        <v>1</v>
      </c>
      <c r="L46" s="137">
        <f>K46*$H46</f>
        <v>1862.11</v>
      </c>
      <c r="O46"/>
      <c r="P46" s="129">
        <f t="shared" si="4"/>
        <v>1</v>
      </c>
      <c r="Q46" s="13">
        <f t="shared" si="4"/>
        <v>1862.11</v>
      </c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</row>
    <row r="47" spans="1:51" s="111" customFormat="1" ht="14.25" customHeight="1" collapsed="1">
      <c r="A47" s="141" t="s">
        <v>1570</v>
      </c>
      <c r="B47" s="142"/>
      <c r="C47" s="141"/>
      <c r="D47" s="141" t="s">
        <v>1655</v>
      </c>
      <c r="E47" s="141"/>
      <c r="F47" s="143"/>
      <c r="G47" s="143"/>
      <c r="H47" s="143">
        <f ca="1">'ANEXO XI - DESCRITIVO'!H47</f>
        <v>8314.9265844000001</v>
      </c>
      <c r="I47" s="145"/>
      <c r="J47" s="191">
        <f>SUM(J48:J50)</f>
        <v>0</v>
      </c>
      <c r="K47" s="144">
        <f>L47/$H47</f>
        <v>1</v>
      </c>
      <c r="L47" s="190">
        <f>SUM(L48:L50)</f>
        <v>8314.9265844000001</v>
      </c>
      <c r="M47" s="145"/>
      <c r="N47" s="191">
        <f>SUM(N48:N50)</f>
        <v>0</v>
      </c>
      <c r="O47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</row>
    <row r="48" spans="1:51" s="13" customFormat="1" ht="22.5" hidden="1" customHeight="1" outlineLevel="1">
      <c r="A48" s="10" t="s">
        <v>1750</v>
      </c>
      <c r="B48" s="11" t="s">
        <v>1627</v>
      </c>
      <c r="C48" s="10" t="s">
        <v>1674</v>
      </c>
      <c r="D48" s="10" t="s">
        <v>1759</v>
      </c>
      <c r="E48" s="11" t="s">
        <v>1643</v>
      </c>
      <c r="F48" s="12">
        <v>210.64</v>
      </c>
      <c r="G48" s="12">
        <v>2.37</v>
      </c>
      <c r="H48" s="143">
        <f ca="1">'ANEXO XI - DESCRITIVO'!H48</f>
        <v>617.82502439999985</v>
      </c>
      <c r="K48" s="138">
        <v>1</v>
      </c>
      <c r="L48" s="137">
        <f>K48*$H48</f>
        <v>617.82502439999985</v>
      </c>
      <c r="O48"/>
      <c r="P48" s="129">
        <f t="shared" ref="P48:Q50" si="5">I48+K48+M48</f>
        <v>1</v>
      </c>
      <c r="Q48" s="13">
        <f t="shared" si="5"/>
        <v>617.82502439999985</v>
      </c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</row>
    <row r="49" spans="1:51" s="13" customFormat="1" ht="22.5" hidden="1" customHeight="1" outlineLevel="1">
      <c r="A49" s="10" t="s">
        <v>1751</v>
      </c>
      <c r="B49" s="11" t="s">
        <v>1762</v>
      </c>
      <c r="C49" s="10" t="s">
        <v>1577</v>
      </c>
      <c r="D49" s="10" t="s">
        <v>1799</v>
      </c>
      <c r="E49" s="11" t="s">
        <v>1643</v>
      </c>
      <c r="F49" s="12">
        <v>210.64</v>
      </c>
      <c r="G49" s="12">
        <v>18.829999999999998</v>
      </c>
      <c r="H49" s="143">
        <f ca="1">'ANEXO XI - DESCRITIVO'!H49</f>
        <v>5099.0604275999995</v>
      </c>
      <c r="K49" s="138">
        <v>1</v>
      </c>
      <c r="L49" s="137">
        <f>K49*$H49</f>
        <v>5099.0604275999995</v>
      </c>
      <c r="O49"/>
      <c r="P49" s="129">
        <f t="shared" si="5"/>
        <v>1</v>
      </c>
      <c r="Q49" s="13">
        <f t="shared" si="5"/>
        <v>5099.0604275999995</v>
      </c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</row>
    <row r="50" spans="1:51" s="13" customFormat="1" ht="22.5" hidden="1" customHeight="1" outlineLevel="1">
      <c r="A50" s="10" t="s">
        <v>1753</v>
      </c>
      <c r="B50" s="11" t="s">
        <v>1633</v>
      </c>
      <c r="C50" s="10" t="s">
        <v>1674</v>
      </c>
      <c r="D50" s="10" t="s">
        <v>1893</v>
      </c>
      <c r="E50" s="11" t="s">
        <v>1643</v>
      </c>
      <c r="F50" s="12">
        <v>210.64</v>
      </c>
      <c r="G50" s="12">
        <v>9.8000000000000007</v>
      </c>
      <c r="H50" s="143">
        <f ca="1">'ANEXO XI - DESCRITIVO'!H50</f>
        <v>2598.0411323999997</v>
      </c>
      <c r="K50" s="138">
        <v>1</v>
      </c>
      <c r="L50" s="137">
        <f>K50*$H50</f>
        <v>2598.0411323999997</v>
      </c>
      <c r="O50"/>
      <c r="P50" s="129">
        <f t="shared" si="5"/>
        <v>1</v>
      </c>
      <c r="Q50" s="13">
        <f t="shared" si="5"/>
        <v>2598.0411323999997</v>
      </c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</row>
    <row r="51" spans="1:51" s="111" customFormat="1" ht="14.25" customHeight="1" collapsed="1">
      <c r="A51" s="141" t="s">
        <v>1571</v>
      </c>
      <c r="B51" s="142"/>
      <c r="C51" s="141"/>
      <c r="D51" s="141" t="s">
        <v>1904</v>
      </c>
      <c r="E51" s="141"/>
      <c r="F51" s="143"/>
      <c r="G51" s="143"/>
      <c r="H51" s="143">
        <f ca="1">'ANEXO XI - DESCRITIVO'!H51</f>
        <v>9580.8637319000009</v>
      </c>
      <c r="I51" s="145"/>
      <c r="J51" s="191">
        <f>SUM(J52:J57)</f>
        <v>0</v>
      </c>
      <c r="K51" s="144">
        <f>L51/$H51</f>
        <v>1</v>
      </c>
      <c r="L51" s="190">
        <f>SUM(L52:L57)</f>
        <v>9580.8637319000009</v>
      </c>
      <c r="M51" s="145"/>
      <c r="N51" s="191">
        <f>SUM(N52:N57)</f>
        <v>0</v>
      </c>
      <c r="O51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</row>
    <row r="52" spans="1:51" s="13" customFormat="1" ht="22.5" hidden="1" customHeight="1" outlineLevel="1">
      <c r="A52" s="10" t="s">
        <v>1698</v>
      </c>
      <c r="B52" s="11" t="s">
        <v>1852</v>
      </c>
      <c r="C52" s="10" t="s">
        <v>1577</v>
      </c>
      <c r="D52" s="10" t="s">
        <v>1707</v>
      </c>
      <c r="E52" s="11" t="s">
        <v>1735</v>
      </c>
      <c r="F52" s="12">
        <v>5</v>
      </c>
      <c r="G52" s="12">
        <v>35.26</v>
      </c>
      <c r="H52" s="143">
        <f ca="1">'ANEXO XI - DESCRITIVO'!H52</f>
        <v>236.87797499999999</v>
      </c>
      <c r="K52" s="138">
        <v>1</v>
      </c>
      <c r="L52" s="137">
        <f t="shared" ref="L52:L57" si="6">K52*$H52</f>
        <v>236.87797499999999</v>
      </c>
      <c r="O52"/>
      <c r="P52" s="129">
        <f t="shared" ref="P52:Q57" si="7">I52+K52+M52</f>
        <v>1</v>
      </c>
      <c r="Q52" s="13">
        <f t="shared" si="7"/>
        <v>236.87797499999999</v>
      </c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</row>
    <row r="53" spans="1:51" s="13" customFormat="1" ht="22.5" hidden="1" customHeight="1" outlineLevel="1">
      <c r="A53" s="10" t="s">
        <v>1699</v>
      </c>
      <c r="B53" s="11" t="s">
        <v>1794</v>
      </c>
      <c r="C53" s="10" t="s">
        <v>1577</v>
      </c>
      <c r="D53" s="10" t="s">
        <v>1671</v>
      </c>
      <c r="E53" s="11" t="s">
        <v>1735</v>
      </c>
      <c r="F53" s="12">
        <v>1</v>
      </c>
      <c r="G53" s="12">
        <v>2275.29</v>
      </c>
      <c r="H53" s="143">
        <f ca="1">'ANEXO XI - DESCRITIVO'!H53</f>
        <v>2743.58</v>
      </c>
      <c r="K53" s="138">
        <v>1</v>
      </c>
      <c r="L53" s="137">
        <f t="shared" si="6"/>
        <v>2743.58</v>
      </c>
      <c r="O53"/>
      <c r="P53" s="129">
        <f t="shared" si="7"/>
        <v>1</v>
      </c>
      <c r="Q53" s="13">
        <f t="shared" si="7"/>
        <v>2743.58</v>
      </c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</row>
    <row r="54" spans="1:51" s="13" customFormat="1" ht="22.5" hidden="1" customHeight="1" outlineLevel="1">
      <c r="A54" s="10" t="s">
        <v>1700</v>
      </c>
      <c r="B54" s="11" t="s">
        <v>1763</v>
      </c>
      <c r="C54" s="10" t="s">
        <v>1577</v>
      </c>
      <c r="D54" s="10" t="s">
        <v>1913</v>
      </c>
      <c r="E54" s="11" t="s">
        <v>1735</v>
      </c>
      <c r="F54" s="12">
        <v>2</v>
      </c>
      <c r="G54" s="12">
        <v>110.45</v>
      </c>
      <c r="H54" s="143">
        <f ca="1">'ANEXO XI - DESCRITIVO'!H54</f>
        <v>276.38530000000003</v>
      </c>
      <c r="K54" s="138">
        <v>1</v>
      </c>
      <c r="L54" s="137">
        <f t="shared" si="6"/>
        <v>276.38530000000003</v>
      </c>
      <c r="O54"/>
      <c r="P54" s="129">
        <f t="shared" si="7"/>
        <v>1</v>
      </c>
      <c r="Q54" s="13">
        <f t="shared" si="7"/>
        <v>276.38530000000003</v>
      </c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</row>
    <row r="55" spans="1:51" s="13" customFormat="1" ht="22.5" hidden="1" customHeight="1" outlineLevel="1">
      <c r="A55" s="10" t="s">
        <v>1702</v>
      </c>
      <c r="B55" s="11" t="s">
        <v>1696</v>
      </c>
      <c r="C55" s="10" t="s">
        <v>1674</v>
      </c>
      <c r="D55" s="10" t="s">
        <v>1860</v>
      </c>
      <c r="E55" s="11" t="s">
        <v>1735</v>
      </c>
      <c r="F55" s="12">
        <v>1</v>
      </c>
      <c r="G55" s="12">
        <v>957.71</v>
      </c>
      <c r="H55" s="143">
        <f ca="1">'ANEXO XI - DESCRITIVO'!H55</f>
        <v>1180.579675</v>
      </c>
      <c r="K55" s="138">
        <v>1</v>
      </c>
      <c r="L55" s="137">
        <f t="shared" si="6"/>
        <v>1180.579675</v>
      </c>
      <c r="O55"/>
      <c r="P55" s="129">
        <f t="shared" si="7"/>
        <v>1</v>
      </c>
      <c r="Q55" s="13">
        <f t="shared" si="7"/>
        <v>1180.579675</v>
      </c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</row>
    <row r="56" spans="1:51" s="13" customFormat="1" ht="22.5" hidden="1" customHeight="1" outlineLevel="1">
      <c r="A56" s="10" t="s">
        <v>1703</v>
      </c>
      <c r="B56" s="11" t="s">
        <v>1889</v>
      </c>
      <c r="C56" s="10" t="s">
        <v>1674</v>
      </c>
      <c r="D56" s="10" t="s">
        <v>1909</v>
      </c>
      <c r="E56" s="11" t="s">
        <v>1643</v>
      </c>
      <c r="F56" s="12">
        <v>2.42</v>
      </c>
      <c r="G56" s="12">
        <v>278.51</v>
      </c>
      <c r="H56" s="143">
        <f ca="1">'ANEXO XI - DESCRITIVO'!H56</f>
        <v>827.24383389999991</v>
      </c>
      <c r="K56" s="138">
        <v>1</v>
      </c>
      <c r="L56" s="137">
        <f t="shared" si="6"/>
        <v>827.24383389999991</v>
      </c>
      <c r="O56"/>
      <c r="P56" s="129">
        <f t="shared" si="7"/>
        <v>1</v>
      </c>
      <c r="Q56" s="13">
        <f t="shared" si="7"/>
        <v>827.24383389999991</v>
      </c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</row>
    <row r="57" spans="1:51" s="13" customFormat="1" ht="22.5" hidden="1" customHeight="1" outlineLevel="1">
      <c r="A57" s="10" t="s">
        <v>1704</v>
      </c>
      <c r="B57" s="11" t="s">
        <v>1724</v>
      </c>
      <c r="C57" s="10" t="s">
        <v>1646</v>
      </c>
      <c r="D57" s="10" t="s">
        <v>1580</v>
      </c>
      <c r="E57" s="11" t="s">
        <v>1643</v>
      </c>
      <c r="F57" s="12">
        <v>8.4</v>
      </c>
      <c r="G57" s="12">
        <v>400.54</v>
      </c>
      <c r="H57" s="143">
        <f ca="1">'ANEXO XI - DESCRITIVO'!H57</f>
        <v>4316.1969479999998</v>
      </c>
      <c r="K57" s="138">
        <v>1</v>
      </c>
      <c r="L57" s="137">
        <f t="shared" si="6"/>
        <v>4316.1969479999998</v>
      </c>
      <c r="O57"/>
      <c r="P57" s="129">
        <f t="shared" si="7"/>
        <v>1</v>
      </c>
      <c r="Q57" s="13">
        <f t="shared" si="7"/>
        <v>4316.1969479999998</v>
      </c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</row>
    <row r="58" spans="1:51" s="111" customFormat="1" ht="16.5" customHeight="1" collapsed="1">
      <c r="A58" s="141" t="s">
        <v>1573</v>
      </c>
      <c r="B58" s="142"/>
      <c r="C58" s="141"/>
      <c r="D58" s="141" t="s">
        <v>1803</v>
      </c>
      <c r="E58" s="141"/>
      <c r="F58" s="143"/>
      <c r="G58" s="143"/>
      <c r="H58" s="143">
        <f ca="1">'ANEXO XI - DESCRITIVO'!H58</f>
        <v>27242.771623299996</v>
      </c>
      <c r="I58" s="145"/>
      <c r="J58" s="191">
        <f>SUM(J59:J66)</f>
        <v>0</v>
      </c>
      <c r="K58" s="144">
        <f>L58/$H58</f>
        <v>1</v>
      </c>
      <c r="L58" s="190">
        <f>SUM(L59:L66)</f>
        <v>27242.771623299996</v>
      </c>
      <c r="M58" s="145"/>
      <c r="N58" s="191">
        <f>SUM(N59:N66)</f>
        <v>0</v>
      </c>
      <c r="O58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</row>
    <row r="59" spans="1:51" s="13" customFormat="1" ht="22.5" hidden="1" customHeight="1" outlineLevel="1">
      <c r="A59" s="10" t="s">
        <v>1656</v>
      </c>
      <c r="B59" s="11" t="s">
        <v>1870</v>
      </c>
      <c r="C59" s="10" t="s">
        <v>1577</v>
      </c>
      <c r="D59" s="10" t="s">
        <v>1887</v>
      </c>
      <c r="E59" s="11" t="s">
        <v>1643</v>
      </c>
      <c r="F59" s="12">
        <v>3.52</v>
      </c>
      <c r="G59" s="12">
        <v>189</v>
      </c>
      <c r="H59" s="143">
        <f ca="1">'ANEXO XI - DESCRITIVO'!H59</f>
        <v>802.20799999999997</v>
      </c>
      <c r="K59" s="138">
        <v>1</v>
      </c>
      <c r="L59" s="137">
        <f t="shared" ref="L59:L66" si="8">K59*$H59</f>
        <v>802.20799999999997</v>
      </c>
      <c r="O59"/>
      <c r="P59" s="129">
        <f t="shared" ref="P59:Q66" si="9">I59+K59+M59</f>
        <v>1</v>
      </c>
      <c r="Q59" s="13">
        <f t="shared" si="9"/>
        <v>802.20799999999997</v>
      </c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</row>
    <row r="60" spans="1:51" s="13" customFormat="1" ht="30" hidden="1" customHeight="1" outlineLevel="1">
      <c r="A60" s="10" t="s">
        <v>1657</v>
      </c>
      <c r="B60" s="11" t="s">
        <v>1868</v>
      </c>
      <c r="C60" s="10" t="s">
        <v>1577</v>
      </c>
      <c r="D60" s="10" t="s">
        <v>1937</v>
      </c>
      <c r="E60" s="11" t="s">
        <v>1735</v>
      </c>
      <c r="F60" s="12">
        <v>24</v>
      </c>
      <c r="G60" s="12">
        <v>804.46</v>
      </c>
      <c r="H60" s="143">
        <f ca="1">'ANEXO XI - DESCRITIVO'!H60</f>
        <v>23280.48</v>
      </c>
      <c r="K60" s="138">
        <v>1</v>
      </c>
      <c r="L60" s="137">
        <f t="shared" si="8"/>
        <v>23280.48</v>
      </c>
      <c r="O60"/>
      <c r="P60" s="129">
        <f t="shared" si="9"/>
        <v>1</v>
      </c>
      <c r="Q60" s="13">
        <f t="shared" si="9"/>
        <v>23280.48</v>
      </c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</row>
    <row r="61" spans="1:51" s="13" customFormat="1" ht="30" hidden="1" customHeight="1" outlineLevel="1">
      <c r="A61" s="10" t="s">
        <v>1658</v>
      </c>
      <c r="B61" s="11" t="s">
        <v>1871</v>
      </c>
      <c r="C61" s="10" t="s">
        <v>1577</v>
      </c>
      <c r="D61" s="10" t="s">
        <v>1659</v>
      </c>
      <c r="E61" s="11" t="s">
        <v>1735</v>
      </c>
      <c r="F61" s="12">
        <v>11</v>
      </c>
      <c r="G61" s="12">
        <v>30.19</v>
      </c>
      <c r="H61" s="143">
        <f ca="1">'ANEXO XI - DESCRITIVO'!H61</f>
        <v>400.51</v>
      </c>
      <c r="K61" s="138">
        <v>1</v>
      </c>
      <c r="L61" s="137">
        <f t="shared" si="8"/>
        <v>400.51</v>
      </c>
      <c r="O61"/>
      <c r="P61" s="129">
        <f t="shared" si="9"/>
        <v>1</v>
      </c>
      <c r="Q61" s="13">
        <f t="shared" si="9"/>
        <v>400.51</v>
      </c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</row>
    <row r="62" spans="1:51" s="13" customFormat="1" ht="22.5" hidden="1" customHeight="1" outlineLevel="1">
      <c r="A62" s="10" t="s">
        <v>1660</v>
      </c>
      <c r="B62" s="11" t="s">
        <v>1695</v>
      </c>
      <c r="C62" s="10" t="s">
        <v>1674</v>
      </c>
      <c r="D62" s="10" t="s">
        <v>1746</v>
      </c>
      <c r="E62" s="11" t="s">
        <v>1582</v>
      </c>
      <c r="F62" s="12">
        <v>44</v>
      </c>
      <c r="G62" s="12">
        <v>18.079999999999998</v>
      </c>
      <c r="H62" s="143">
        <f ca="1">'ANEXO XI - DESCRITIVO'!H62</f>
        <v>1074.1456000000001</v>
      </c>
      <c r="K62" s="138">
        <v>1</v>
      </c>
      <c r="L62" s="137">
        <f t="shared" si="8"/>
        <v>1074.1456000000001</v>
      </c>
      <c r="O62"/>
      <c r="P62" s="129">
        <f t="shared" si="9"/>
        <v>1</v>
      </c>
      <c r="Q62" s="13">
        <f t="shared" si="9"/>
        <v>1074.1456000000001</v>
      </c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</row>
    <row r="63" spans="1:51" s="13" customFormat="1" ht="30" hidden="1" customHeight="1" outlineLevel="1">
      <c r="A63" s="10" t="s">
        <v>1661</v>
      </c>
      <c r="B63" s="11" t="s">
        <v>1841</v>
      </c>
      <c r="C63" s="10" t="s">
        <v>1674</v>
      </c>
      <c r="D63" s="10" t="s">
        <v>1747</v>
      </c>
      <c r="E63" s="11" t="s">
        <v>1586</v>
      </c>
      <c r="F63" s="12">
        <v>82.74</v>
      </c>
      <c r="G63" s="12">
        <v>2.2200000000000002</v>
      </c>
      <c r="H63" s="143">
        <f ca="1">'ANEXO XI - DESCRITIVO'!H63</f>
        <v>233.39588789999999</v>
      </c>
      <c r="K63" s="138">
        <v>1</v>
      </c>
      <c r="L63" s="137">
        <f t="shared" si="8"/>
        <v>233.39588789999999</v>
      </c>
      <c r="O63"/>
      <c r="P63" s="129">
        <f t="shared" si="9"/>
        <v>1</v>
      </c>
      <c r="Q63" s="13">
        <f t="shared" si="9"/>
        <v>233.39588789999999</v>
      </c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</row>
    <row r="64" spans="1:51" s="13" customFormat="1" ht="22.5" hidden="1" customHeight="1" outlineLevel="1">
      <c r="A64" s="10" t="s">
        <v>1662</v>
      </c>
      <c r="B64" s="11" t="s">
        <v>1825</v>
      </c>
      <c r="C64" s="10" t="s">
        <v>1674</v>
      </c>
      <c r="D64" s="10" t="s">
        <v>1778</v>
      </c>
      <c r="E64" s="11" t="s">
        <v>1643</v>
      </c>
      <c r="F64" s="12">
        <v>25.68</v>
      </c>
      <c r="G64" s="12">
        <v>28.83</v>
      </c>
      <c r="H64" s="143">
        <f ca="1">'ANEXO XI - DESCRITIVO'!H64</f>
        <v>948.38243039999998</v>
      </c>
      <c r="K64" s="138">
        <v>1</v>
      </c>
      <c r="L64" s="137">
        <f t="shared" si="8"/>
        <v>948.38243039999998</v>
      </c>
      <c r="O64"/>
      <c r="P64" s="129">
        <f t="shared" si="9"/>
        <v>1</v>
      </c>
      <c r="Q64" s="13">
        <f t="shared" si="9"/>
        <v>948.38243039999998</v>
      </c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</row>
    <row r="65" spans="1:51" s="13" customFormat="1" ht="30" hidden="1" customHeight="1" outlineLevel="1">
      <c r="A65" s="10" t="s">
        <v>1663</v>
      </c>
      <c r="B65" s="11" t="s">
        <v>1606</v>
      </c>
      <c r="C65" s="10" t="s">
        <v>1674</v>
      </c>
      <c r="D65" s="10" t="s">
        <v>1890</v>
      </c>
      <c r="E65" s="11" t="s">
        <v>1582</v>
      </c>
      <c r="F65" s="12">
        <v>16</v>
      </c>
      <c r="G65" s="12">
        <v>15.91</v>
      </c>
      <c r="H65" s="143">
        <f ca="1">'ANEXO XI - DESCRITIVO'!H65</f>
        <v>342.18471999999997</v>
      </c>
      <c r="K65" s="138">
        <v>1</v>
      </c>
      <c r="L65" s="137">
        <f t="shared" si="8"/>
        <v>342.18471999999997</v>
      </c>
      <c r="O65"/>
      <c r="P65" s="129">
        <f t="shared" si="9"/>
        <v>1</v>
      </c>
      <c r="Q65" s="13">
        <f t="shared" si="9"/>
        <v>342.18471999999997</v>
      </c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</row>
    <row r="66" spans="1:51" s="13" customFormat="1" ht="30" hidden="1" customHeight="1" outlineLevel="1">
      <c r="A66" s="10" t="s">
        <v>1664</v>
      </c>
      <c r="B66" s="11" t="s">
        <v>1804</v>
      </c>
      <c r="C66" s="10" t="s">
        <v>1646</v>
      </c>
      <c r="D66" s="10" t="s">
        <v>1801</v>
      </c>
      <c r="E66" s="11" t="s">
        <v>1735</v>
      </c>
      <c r="F66" s="12">
        <v>11</v>
      </c>
      <c r="G66" s="12">
        <v>12.1</v>
      </c>
      <c r="H66" s="143">
        <f ca="1">'ANEXO XI - DESCRITIVO'!H66</f>
        <v>161.46498500000001</v>
      </c>
      <c r="K66" s="138">
        <v>1</v>
      </c>
      <c r="L66" s="137">
        <f t="shared" si="8"/>
        <v>161.46498500000001</v>
      </c>
      <c r="O66"/>
      <c r="P66" s="129">
        <f t="shared" si="9"/>
        <v>1</v>
      </c>
      <c r="Q66" s="13">
        <f t="shared" si="9"/>
        <v>161.46498500000001</v>
      </c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</row>
    <row r="67" spans="1:51" s="111" customFormat="1" ht="18" customHeight="1" collapsed="1">
      <c r="A67" s="141" t="s">
        <v>1575</v>
      </c>
      <c r="B67" s="142"/>
      <c r="C67" s="141"/>
      <c r="D67" s="141" t="s">
        <v>1755</v>
      </c>
      <c r="E67" s="141"/>
      <c r="F67" s="143"/>
      <c r="G67" s="143"/>
      <c r="H67" s="143">
        <f ca="1">'ANEXO XI - DESCRITIVO'!H67</f>
        <v>49456.503794999997</v>
      </c>
      <c r="I67" s="145"/>
      <c r="J67" s="191">
        <f>SUM(J68:J94)</f>
        <v>0</v>
      </c>
      <c r="K67" s="144">
        <f>L67/$H67</f>
        <v>1</v>
      </c>
      <c r="L67" s="190">
        <f>SUM(L68:L94)</f>
        <v>49456.503794999997</v>
      </c>
      <c r="M67" s="145"/>
      <c r="N67" s="191">
        <f>SUM(N68:N94)</f>
        <v>0</v>
      </c>
      <c r="O67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</row>
    <row r="68" spans="1:51" s="13" customFormat="1" ht="30" hidden="1" customHeight="1" outlineLevel="1">
      <c r="A68" s="10" t="s">
        <v>1612</v>
      </c>
      <c r="B68" s="11" t="s">
        <v>1669</v>
      </c>
      <c r="C68" s="10" t="s">
        <v>1646</v>
      </c>
      <c r="D68" s="10" t="s">
        <v>1692</v>
      </c>
      <c r="E68" s="11" t="s">
        <v>1735</v>
      </c>
      <c r="F68" s="12">
        <v>146</v>
      </c>
      <c r="G68" s="12">
        <v>19.96</v>
      </c>
      <c r="H68" s="143">
        <f ca="1">'ANEXO XI - DESCRITIVO'!H68</f>
        <v>3771.67202</v>
      </c>
      <c r="K68" s="130">
        <v>1</v>
      </c>
      <c r="L68" s="131">
        <f t="shared" ref="L68:L94" si="10">K68*$H68</f>
        <v>3771.67202</v>
      </c>
      <c r="O68"/>
      <c r="P68" s="129">
        <f t="shared" ref="P68:Q94" si="11">I68+K68+M68</f>
        <v>1</v>
      </c>
      <c r="Q68" s="13">
        <f t="shared" si="11"/>
        <v>3771.67202</v>
      </c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</row>
    <row r="69" spans="1:51" s="13" customFormat="1" ht="22.5" hidden="1" customHeight="1" outlineLevel="1">
      <c r="A69" s="10" t="s">
        <v>1613</v>
      </c>
      <c r="B69" s="11" t="s">
        <v>1897</v>
      </c>
      <c r="C69" s="10" t="s">
        <v>1674</v>
      </c>
      <c r="D69" s="10" t="s">
        <v>1697</v>
      </c>
      <c r="E69" s="11" t="s">
        <v>1586</v>
      </c>
      <c r="F69" s="12">
        <v>392</v>
      </c>
      <c r="G69" s="12">
        <v>7.36</v>
      </c>
      <c r="H69" s="143">
        <f ca="1">'ANEXO XI - DESCRITIVO'!H69</f>
        <v>3671.4896399999998</v>
      </c>
      <c r="K69" s="130">
        <v>1</v>
      </c>
      <c r="L69" s="131">
        <f t="shared" si="10"/>
        <v>3671.4896399999998</v>
      </c>
      <c r="O69"/>
      <c r="P69" s="129">
        <f t="shared" si="11"/>
        <v>1</v>
      </c>
      <c r="Q69" s="13">
        <f t="shared" si="11"/>
        <v>3671.4896399999998</v>
      </c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</row>
    <row r="70" spans="1:51" s="13" customFormat="1" ht="22.5" hidden="1" customHeight="1" outlineLevel="1">
      <c r="A70" s="10" t="s">
        <v>1614</v>
      </c>
      <c r="B70" s="11" t="s">
        <v>1918</v>
      </c>
      <c r="C70" s="10" t="s">
        <v>1674</v>
      </c>
      <c r="D70" s="10" t="s">
        <v>1622</v>
      </c>
      <c r="E70" s="11" t="s">
        <v>1735</v>
      </c>
      <c r="F70" s="12">
        <v>32</v>
      </c>
      <c r="G70" s="12">
        <v>6.69</v>
      </c>
      <c r="H70" s="143">
        <f ca="1">'ANEXO XI - DESCRITIVO'!H70</f>
        <v>278.44255999999996</v>
      </c>
      <c r="K70" s="130">
        <v>1</v>
      </c>
      <c r="L70" s="131">
        <f t="shared" si="10"/>
        <v>278.44255999999996</v>
      </c>
      <c r="O70"/>
      <c r="P70" s="129">
        <f t="shared" si="11"/>
        <v>1</v>
      </c>
      <c r="Q70" s="13">
        <f t="shared" si="11"/>
        <v>278.44255999999996</v>
      </c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</row>
    <row r="71" spans="1:51" s="13" customFormat="1" ht="22.5" hidden="1" customHeight="1" outlineLevel="1">
      <c r="A71" s="10" t="s">
        <v>1615</v>
      </c>
      <c r="B71" s="11" t="s">
        <v>1876</v>
      </c>
      <c r="C71" s="10" t="s">
        <v>1646</v>
      </c>
      <c r="D71" s="10" t="s">
        <v>1715</v>
      </c>
      <c r="E71" s="11" t="s">
        <v>1735</v>
      </c>
      <c r="F71" s="12">
        <v>24</v>
      </c>
      <c r="G71" s="12">
        <v>18.18</v>
      </c>
      <c r="H71" s="143">
        <f ca="1">'ANEXO XI - DESCRITIVO'!H71</f>
        <v>546.94188000000008</v>
      </c>
      <c r="K71" s="130">
        <v>1</v>
      </c>
      <c r="L71" s="131">
        <f t="shared" si="10"/>
        <v>546.94188000000008</v>
      </c>
      <c r="O71"/>
      <c r="P71" s="129">
        <f t="shared" si="11"/>
        <v>1</v>
      </c>
      <c r="Q71" s="13">
        <f t="shared" si="11"/>
        <v>546.94188000000008</v>
      </c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</row>
    <row r="72" spans="1:51" s="13" customFormat="1" ht="22.5" hidden="1" customHeight="1" outlineLevel="1">
      <c r="A72" s="10" t="s">
        <v>1616</v>
      </c>
      <c r="B72" s="11" t="s">
        <v>1947</v>
      </c>
      <c r="C72" s="10" t="s">
        <v>1674</v>
      </c>
      <c r="D72" s="10" t="s">
        <v>1843</v>
      </c>
      <c r="E72" s="11" t="s">
        <v>1735</v>
      </c>
      <c r="F72" s="12">
        <v>130</v>
      </c>
      <c r="G72" s="12">
        <v>3.84</v>
      </c>
      <c r="H72" s="143">
        <f ca="1">'ANEXO XI - DESCRITIVO'!H72</f>
        <v>656.07619999999997</v>
      </c>
      <c r="K72" s="130">
        <v>1</v>
      </c>
      <c r="L72" s="131">
        <f t="shared" si="10"/>
        <v>656.07619999999997</v>
      </c>
      <c r="O72"/>
      <c r="P72" s="129">
        <f t="shared" si="11"/>
        <v>1</v>
      </c>
      <c r="Q72" s="13">
        <f t="shared" si="11"/>
        <v>656.07619999999997</v>
      </c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</row>
    <row r="73" spans="1:51" s="13" customFormat="1" ht="30" hidden="1" customHeight="1" outlineLevel="1">
      <c r="A73" s="10" t="s">
        <v>1617</v>
      </c>
      <c r="B73" s="11" t="s">
        <v>1902</v>
      </c>
      <c r="C73" s="10" t="s">
        <v>1646</v>
      </c>
      <c r="D73" s="10" t="s">
        <v>1830</v>
      </c>
      <c r="E73" s="11" t="s">
        <v>1735</v>
      </c>
      <c r="F73" s="12">
        <v>216</v>
      </c>
      <c r="G73" s="12">
        <v>58.28</v>
      </c>
      <c r="H73" s="143">
        <f ca="1">'ANEXO XI - DESCRITIVO'!H73</f>
        <v>16818.230879999999</v>
      </c>
      <c r="K73" s="130">
        <v>1</v>
      </c>
      <c r="L73" s="131">
        <f t="shared" si="10"/>
        <v>16818.230879999999</v>
      </c>
      <c r="O73"/>
      <c r="P73" s="129">
        <f t="shared" si="11"/>
        <v>1</v>
      </c>
      <c r="Q73" s="13">
        <f t="shared" si="11"/>
        <v>16818.230879999999</v>
      </c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</row>
    <row r="74" spans="1:51" s="13" customFormat="1" ht="22.5" hidden="1" customHeight="1" outlineLevel="1">
      <c r="A74" s="10" t="s">
        <v>1618</v>
      </c>
      <c r="B74" s="11" t="s">
        <v>1864</v>
      </c>
      <c r="C74" s="10" t="s">
        <v>1674</v>
      </c>
      <c r="D74" s="10" t="s">
        <v>1813</v>
      </c>
      <c r="E74" s="11" t="s">
        <v>1586</v>
      </c>
      <c r="F74" s="12">
        <v>50</v>
      </c>
      <c r="G74" s="12">
        <v>5.76</v>
      </c>
      <c r="H74" s="143">
        <f ca="1">'ANEXO XI - DESCRITIVO'!H74</f>
        <v>369.96974999999998</v>
      </c>
      <c r="K74" s="130">
        <v>1</v>
      </c>
      <c r="L74" s="131">
        <f t="shared" si="10"/>
        <v>369.96974999999998</v>
      </c>
      <c r="O74"/>
      <c r="P74" s="129">
        <f t="shared" si="11"/>
        <v>1</v>
      </c>
      <c r="Q74" s="13">
        <f t="shared" si="11"/>
        <v>369.96974999999998</v>
      </c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</row>
    <row r="75" spans="1:51" s="13" customFormat="1" ht="22.5" hidden="1" customHeight="1" outlineLevel="1">
      <c r="A75" s="10" t="s">
        <v>1619</v>
      </c>
      <c r="B75" s="11" t="s">
        <v>1872</v>
      </c>
      <c r="C75" s="10" t="s">
        <v>1674</v>
      </c>
      <c r="D75" s="10" t="s">
        <v>1857</v>
      </c>
      <c r="E75" s="11" t="s">
        <v>1735</v>
      </c>
      <c r="F75" s="12">
        <v>1</v>
      </c>
      <c r="G75" s="12">
        <v>42.41</v>
      </c>
      <c r="H75" s="143">
        <f ca="1">'ANEXO XI - DESCRITIVO'!H75</f>
        <v>53.948329999999999</v>
      </c>
      <c r="K75" s="130">
        <v>1</v>
      </c>
      <c r="L75" s="131">
        <f t="shared" si="10"/>
        <v>53.948329999999999</v>
      </c>
      <c r="O75"/>
      <c r="P75" s="129">
        <f t="shared" si="11"/>
        <v>1</v>
      </c>
      <c r="Q75" s="13">
        <f t="shared" si="11"/>
        <v>53.948329999999999</v>
      </c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</row>
    <row r="76" spans="1:51" s="13" customFormat="1" ht="22.5" hidden="1" customHeight="1" outlineLevel="1">
      <c r="A76" s="10" t="s">
        <v>1620</v>
      </c>
      <c r="B76" s="11" t="s">
        <v>1853</v>
      </c>
      <c r="C76" s="10" t="s">
        <v>1674</v>
      </c>
      <c r="D76" s="10" t="s">
        <v>1579</v>
      </c>
      <c r="E76" s="11" t="s">
        <v>1735</v>
      </c>
      <c r="F76" s="12">
        <v>1</v>
      </c>
      <c r="G76" s="12">
        <v>39.200000000000003</v>
      </c>
      <c r="H76" s="143">
        <f ca="1">'ANEXO XI - DESCRITIVO'!H76</f>
        <v>49.751780000000004</v>
      </c>
      <c r="K76" s="130">
        <v>1</v>
      </c>
      <c r="L76" s="131">
        <f t="shared" si="10"/>
        <v>49.751780000000004</v>
      </c>
      <c r="O76"/>
      <c r="P76" s="129">
        <f t="shared" si="11"/>
        <v>1</v>
      </c>
      <c r="Q76" s="13">
        <f t="shared" si="11"/>
        <v>49.751780000000004</v>
      </c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</row>
    <row r="77" spans="1:51" s="13" customFormat="1" ht="22.5" hidden="1" customHeight="1" outlineLevel="1">
      <c r="A77" s="10" t="s">
        <v>1532</v>
      </c>
      <c r="B77" s="11" t="s">
        <v>1869</v>
      </c>
      <c r="C77" s="10" t="s">
        <v>1674</v>
      </c>
      <c r="D77" s="10" t="s">
        <v>1608</v>
      </c>
      <c r="E77" s="11" t="s">
        <v>1735</v>
      </c>
      <c r="F77" s="12">
        <v>8</v>
      </c>
      <c r="G77" s="12">
        <v>31.83</v>
      </c>
      <c r="H77" s="143">
        <f ca="1">'ANEXO XI - DESCRITIVO'!H77</f>
        <v>324.26940000000002</v>
      </c>
      <c r="K77" s="130">
        <v>1</v>
      </c>
      <c r="L77" s="131">
        <f t="shared" si="10"/>
        <v>324.26940000000002</v>
      </c>
      <c r="O77"/>
      <c r="P77" s="129">
        <f t="shared" si="11"/>
        <v>1</v>
      </c>
      <c r="Q77" s="13">
        <f t="shared" si="11"/>
        <v>324.26940000000002</v>
      </c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</row>
    <row r="78" spans="1:51" s="13" customFormat="1" ht="30" hidden="1" customHeight="1" outlineLevel="1">
      <c r="A78" s="10" t="s">
        <v>1534</v>
      </c>
      <c r="B78" s="11" t="s">
        <v>1844</v>
      </c>
      <c r="C78" s="10" t="s">
        <v>1674</v>
      </c>
      <c r="D78" s="10" t="s">
        <v>1929</v>
      </c>
      <c r="E78" s="11" t="s">
        <v>1735</v>
      </c>
      <c r="F78" s="12">
        <v>2</v>
      </c>
      <c r="G78" s="12">
        <v>22.23</v>
      </c>
      <c r="H78" s="143">
        <f ca="1">'ANEXO XI - DESCRITIVO'!H78</f>
        <v>56.630480000000006</v>
      </c>
      <c r="K78" s="130">
        <v>1</v>
      </c>
      <c r="L78" s="131">
        <f t="shared" si="10"/>
        <v>56.630480000000006</v>
      </c>
      <c r="O78"/>
      <c r="P78" s="129">
        <f t="shared" si="11"/>
        <v>1</v>
      </c>
      <c r="Q78" s="13">
        <f t="shared" si="11"/>
        <v>56.630480000000006</v>
      </c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</row>
    <row r="79" spans="1:51" s="13" customFormat="1" ht="30" hidden="1" customHeight="1" outlineLevel="1">
      <c r="A79" s="10" t="s">
        <v>1535</v>
      </c>
      <c r="B79" s="11" t="s">
        <v>1829</v>
      </c>
      <c r="C79" s="10" t="s">
        <v>1674</v>
      </c>
      <c r="D79" s="10" t="s">
        <v>1768</v>
      </c>
      <c r="E79" s="11" t="s">
        <v>1735</v>
      </c>
      <c r="F79" s="12">
        <v>18</v>
      </c>
      <c r="G79" s="12">
        <v>6.31</v>
      </c>
      <c r="H79" s="143">
        <f ca="1">'ANEXO XI - DESCRITIVO'!H79</f>
        <v>147.47624999999999</v>
      </c>
      <c r="K79" s="130">
        <v>1</v>
      </c>
      <c r="L79" s="131">
        <f t="shared" si="10"/>
        <v>147.47624999999999</v>
      </c>
      <c r="O79"/>
      <c r="P79" s="129">
        <f t="shared" si="11"/>
        <v>1</v>
      </c>
      <c r="Q79" s="13">
        <f t="shared" si="11"/>
        <v>147.47624999999999</v>
      </c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</row>
    <row r="80" spans="1:51" s="13" customFormat="1" ht="22.5" hidden="1" customHeight="1" outlineLevel="1">
      <c r="A80" s="10" t="s">
        <v>1536</v>
      </c>
      <c r="B80" s="11" t="s">
        <v>1805</v>
      </c>
      <c r="C80" s="10" t="s">
        <v>1674</v>
      </c>
      <c r="D80" s="10" t="s">
        <v>1850</v>
      </c>
      <c r="E80" s="11" t="s">
        <v>1735</v>
      </c>
      <c r="F80" s="12">
        <v>1</v>
      </c>
      <c r="G80" s="12">
        <v>17.309999999999999</v>
      </c>
      <c r="H80" s="143">
        <f ca="1">'ANEXO XI - DESCRITIVO'!H80</f>
        <v>22.935040000000001</v>
      </c>
      <c r="K80" s="130">
        <v>1</v>
      </c>
      <c r="L80" s="131">
        <f t="shared" si="10"/>
        <v>22.935040000000001</v>
      </c>
      <c r="O80"/>
      <c r="P80" s="129">
        <f t="shared" si="11"/>
        <v>1</v>
      </c>
      <c r="Q80" s="13">
        <f t="shared" si="11"/>
        <v>22.935040000000001</v>
      </c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</row>
    <row r="81" spans="1:51" s="13" customFormat="1" ht="22.5" hidden="1" customHeight="1" outlineLevel="1">
      <c r="A81" s="10" t="s">
        <v>1538</v>
      </c>
      <c r="B81" s="11" t="s">
        <v>1828</v>
      </c>
      <c r="C81" s="10" t="s">
        <v>1674</v>
      </c>
      <c r="D81" s="10" t="s">
        <v>1855</v>
      </c>
      <c r="E81" s="11" t="s">
        <v>1735</v>
      </c>
      <c r="F81" s="12">
        <v>18</v>
      </c>
      <c r="G81" s="12">
        <v>9.31</v>
      </c>
      <c r="H81" s="143">
        <f ca="1">'ANEXO XI - DESCRITIVO'!H81</f>
        <v>219.91364999999999</v>
      </c>
      <c r="K81" s="130">
        <v>1</v>
      </c>
      <c r="L81" s="131">
        <f t="shared" si="10"/>
        <v>219.91364999999999</v>
      </c>
      <c r="O81"/>
      <c r="P81" s="129">
        <f t="shared" si="11"/>
        <v>1</v>
      </c>
      <c r="Q81" s="13">
        <f t="shared" si="11"/>
        <v>219.91364999999999</v>
      </c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</row>
    <row r="82" spans="1:51" s="13" customFormat="1" ht="30" hidden="1" customHeight="1" outlineLevel="1">
      <c r="A82" s="10" t="s">
        <v>1539</v>
      </c>
      <c r="B82" s="11" t="s">
        <v>1791</v>
      </c>
      <c r="C82" s="10" t="s">
        <v>1577</v>
      </c>
      <c r="D82" s="10" t="s">
        <v>1862</v>
      </c>
      <c r="E82" s="11" t="s">
        <v>1735</v>
      </c>
      <c r="F82" s="12">
        <v>400</v>
      </c>
      <c r="G82" s="12">
        <v>3.4</v>
      </c>
      <c r="H82" s="143">
        <f ca="1">'ANEXO XI - DESCRITIVO'!H82</f>
        <v>1800.83</v>
      </c>
      <c r="K82" s="130">
        <v>1</v>
      </c>
      <c r="L82" s="131">
        <f t="shared" si="10"/>
        <v>1800.83</v>
      </c>
      <c r="O82"/>
      <c r="P82" s="129">
        <f t="shared" si="11"/>
        <v>1</v>
      </c>
      <c r="Q82" s="13">
        <f t="shared" si="11"/>
        <v>1800.83</v>
      </c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</row>
    <row r="83" spans="1:51" s="13" customFormat="1" ht="22.5" hidden="1" customHeight="1" outlineLevel="1">
      <c r="A83" s="10" t="s">
        <v>1540</v>
      </c>
      <c r="B83" s="11" t="s">
        <v>1881</v>
      </c>
      <c r="C83" s="10" t="s">
        <v>1674</v>
      </c>
      <c r="D83" s="10" t="s">
        <v>1820</v>
      </c>
      <c r="E83" s="11" t="s">
        <v>1735</v>
      </c>
      <c r="F83" s="12">
        <v>2</v>
      </c>
      <c r="G83" s="12">
        <v>28.63</v>
      </c>
      <c r="H83" s="143">
        <f ca="1">'ANEXO XI - DESCRITIVO'!H83</f>
        <v>73.537059999999997</v>
      </c>
      <c r="K83" s="130">
        <v>1</v>
      </c>
      <c r="L83" s="131">
        <f t="shared" si="10"/>
        <v>73.537059999999997</v>
      </c>
      <c r="O83"/>
      <c r="P83" s="129">
        <f t="shared" si="11"/>
        <v>1</v>
      </c>
      <c r="Q83" s="13">
        <f t="shared" si="11"/>
        <v>73.537059999999997</v>
      </c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</row>
    <row r="84" spans="1:51" s="13" customFormat="1" ht="22.5" hidden="1" customHeight="1" outlineLevel="1">
      <c r="A84" s="10" t="s">
        <v>1541</v>
      </c>
      <c r="B84" s="11" t="s">
        <v>1854</v>
      </c>
      <c r="C84" s="10" t="s">
        <v>1674</v>
      </c>
      <c r="D84" s="10" t="s">
        <v>1641</v>
      </c>
      <c r="E84" s="11" t="s">
        <v>1735</v>
      </c>
      <c r="F84" s="12">
        <v>4</v>
      </c>
      <c r="G84" s="12">
        <v>30.76</v>
      </c>
      <c r="H84" s="143">
        <f ca="1">'ANEXO XI - DESCRITIVO'!H84</f>
        <v>155.9795</v>
      </c>
      <c r="K84" s="130">
        <v>1</v>
      </c>
      <c r="L84" s="131">
        <f t="shared" si="10"/>
        <v>155.9795</v>
      </c>
      <c r="O84"/>
      <c r="P84" s="129">
        <f t="shared" si="11"/>
        <v>1</v>
      </c>
      <c r="Q84" s="13">
        <f t="shared" si="11"/>
        <v>155.9795</v>
      </c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</row>
    <row r="85" spans="1:51" s="13" customFormat="1" ht="22.5" hidden="1" customHeight="1" outlineLevel="1">
      <c r="A85" s="10" t="s">
        <v>1542</v>
      </c>
      <c r="B85" s="11" t="s">
        <v>1849</v>
      </c>
      <c r="C85" s="10" t="s">
        <v>1674</v>
      </c>
      <c r="D85" s="10" t="s">
        <v>1951</v>
      </c>
      <c r="E85" s="11" t="s">
        <v>1735</v>
      </c>
      <c r="F85" s="12">
        <v>15</v>
      </c>
      <c r="G85" s="12">
        <v>19.14</v>
      </c>
      <c r="H85" s="143">
        <f ca="1">'ANEXO XI - DESCRITIVO'!H85</f>
        <v>364.41682500000002</v>
      </c>
      <c r="K85" s="130">
        <v>1</v>
      </c>
      <c r="L85" s="131">
        <f t="shared" si="10"/>
        <v>364.41682500000002</v>
      </c>
      <c r="O85"/>
      <c r="P85" s="129">
        <f t="shared" si="11"/>
        <v>1</v>
      </c>
      <c r="Q85" s="13">
        <f t="shared" si="11"/>
        <v>364.41682500000002</v>
      </c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</row>
    <row r="86" spans="1:51" s="13" customFormat="1" ht="22.5" hidden="1" customHeight="1" outlineLevel="1">
      <c r="A86" s="10" t="s">
        <v>1544</v>
      </c>
      <c r="B86" s="11" t="s">
        <v>1884</v>
      </c>
      <c r="C86" s="10" t="s">
        <v>1674</v>
      </c>
      <c r="D86" s="10" t="s">
        <v>1597</v>
      </c>
      <c r="E86" s="11" t="s">
        <v>1735</v>
      </c>
      <c r="F86" s="12">
        <v>5</v>
      </c>
      <c r="G86" s="12">
        <v>21.29</v>
      </c>
      <c r="H86" s="143">
        <f ca="1">'ANEXO XI - DESCRITIVO'!H86</f>
        <v>135.8262</v>
      </c>
      <c r="K86" s="130">
        <v>1</v>
      </c>
      <c r="L86" s="131">
        <f t="shared" si="10"/>
        <v>135.8262</v>
      </c>
      <c r="O86"/>
      <c r="P86" s="129">
        <f t="shared" si="11"/>
        <v>1</v>
      </c>
      <c r="Q86" s="13">
        <f t="shared" si="11"/>
        <v>135.8262</v>
      </c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</row>
    <row r="87" spans="1:51" s="13" customFormat="1" ht="22.5" hidden="1" customHeight="1" outlineLevel="1">
      <c r="A87" s="10" t="s">
        <v>1557</v>
      </c>
      <c r="B87" s="11" t="s">
        <v>1779</v>
      </c>
      <c r="C87" s="10" t="s">
        <v>1674</v>
      </c>
      <c r="D87" s="10" t="s">
        <v>1592</v>
      </c>
      <c r="E87" s="11" t="s">
        <v>1586</v>
      </c>
      <c r="F87" s="12">
        <v>590</v>
      </c>
      <c r="G87" s="12">
        <v>1.46</v>
      </c>
      <c r="H87" s="143">
        <f ca="1">'ANEXO XI - DESCRITIVO'!H87</f>
        <v>1086.6295499999999</v>
      </c>
      <c r="K87" s="130">
        <v>1</v>
      </c>
      <c r="L87" s="131">
        <f t="shared" si="10"/>
        <v>1086.6295499999999</v>
      </c>
      <c r="O87"/>
      <c r="P87" s="129">
        <f t="shared" si="11"/>
        <v>1</v>
      </c>
      <c r="Q87" s="13">
        <f t="shared" si="11"/>
        <v>1086.6295499999999</v>
      </c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</row>
    <row r="88" spans="1:51" s="13" customFormat="1" ht="22.5" hidden="1" customHeight="1" outlineLevel="1">
      <c r="A88" s="10" t="s">
        <v>1558</v>
      </c>
      <c r="B88" s="11" t="s">
        <v>1780</v>
      </c>
      <c r="C88" s="10" t="s">
        <v>1674</v>
      </c>
      <c r="D88" s="10" t="s">
        <v>1694</v>
      </c>
      <c r="E88" s="11" t="s">
        <v>1586</v>
      </c>
      <c r="F88" s="12">
        <v>900</v>
      </c>
      <c r="G88" s="12">
        <v>2.14</v>
      </c>
      <c r="H88" s="143">
        <f ca="1">'ANEXO XI - DESCRITIVO'!H88</f>
        <v>2417.9625000000001</v>
      </c>
      <c r="K88" s="130">
        <v>1</v>
      </c>
      <c r="L88" s="131">
        <f t="shared" si="10"/>
        <v>2417.9625000000001</v>
      </c>
      <c r="O88"/>
      <c r="P88" s="129">
        <f t="shared" si="11"/>
        <v>1</v>
      </c>
      <c r="Q88" s="13">
        <f t="shared" si="11"/>
        <v>2417.9625000000001</v>
      </c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</row>
    <row r="89" spans="1:51" s="13" customFormat="1" ht="22.5" hidden="1" customHeight="1" outlineLevel="1">
      <c r="A89" s="10" t="s">
        <v>1559</v>
      </c>
      <c r="B89" s="11" t="s">
        <v>1851</v>
      </c>
      <c r="C89" s="10" t="s">
        <v>1674</v>
      </c>
      <c r="D89" s="10" t="s">
        <v>1673</v>
      </c>
      <c r="E89" s="11" t="s">
        <v>1735</v>
      </c>
      <c r="F89" s="12">
        <v>4</v>
      </c>
      <c r="G89" s="12">
        <v>38.700000000000003</v>
      </c>
      <c r="H89" s="143">
        <f ca="1">'ANEXO XI - DESCRITIVO'!H89</f>
        <v>196.52712000000002</v>
      </c>
      <c r="K89" s="130">
        <v>1</v>
      </c>
      <c r="L89" s="131">
        <f t="shared" si="10"/>
        <v>196.52712000000002</v>
      </c>
      <c r="O89"/>
      <c r="P89" s="129">
        <f t="shared" si="11"/>
        <v>1</v>
      </c>
      <c r="Q89" s="13">
        <f t="shared" si="11"/>
        <v>196.52712000000002</v>
      </c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</row>
    <row r="90" spans="1:51" s="13" customFormat="1" ht="22.5" hidden="1" customHeight="1" outlineLevel="1">
      <c r="A90" s="10" t="s">
        <v>1560</v>
      </c>
      <c r="B90" s="11" t="s">
        <v>1859</v>
      </c>
      <c r="C90" s="10" t="s">
        <v>1646</v>
      </c>
      <c r="D90" s="10" t="s">
        <v>1764</v>
      </c>
      <c r="E90" s="11" t="s">
        <v>1735</v>
      </c>
      <c r="F90" s="12">
        <v>2</v>
      </c>
      <c r="G90" s="12">
        <v>8.2200000000000006</v>
      </c>
      <c r="H90" s="143">
        <f ca="1">'ANEXO XI - DESCRITIVO'!H90</f>
        <v>21.473179999999999</v>
      </c>
      <c r="K90" s="130">
        <v>1</v>
      </c>
      <c r="L90" s="131">
        <f t="shared" si="10"/>
        <v>21.473179999999999</v>
      </c>
      <c r="O90"/>
      <c r="P90" s="129">
        <f t="shared" si="11"/>
        <v>1</v>
      </c>
      <c r="Q90" s="13">
        <f t="shared" si="11"/>
        <v>21.473179999999999</v>
      </c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</row>
    <row r="91" spans="1:51" s="13" customFormat="1" ht="22.5" hidden="1" customHeight="1" outlineLevel="1">
      <c r="A91" s="10" t="s">
        <v>1561</v>
      </c>
      <c r="B91" s="11" t="s">
        <v>1782</v>
      </c>
      <c r="C91" s="10" t="s">
        <v>1674</v>
      </c>
      <c r="D91" s="10" t="s">
        <v>1898</v>
      </c>
      <c r="E91" s="11" t="s">
        <v>1586</v>
      </c>
      <c r="F91" s="12">
        <v>126</v>
      </c>
      <c r="G91" s="12">
        <v>3.44</v>
      </c>
      <c r="H91" s="143">
        <f ca="1">'ANEXO XI - DESCRITIVO'!H91</f>
        <v>541.23300000000006</v>
      </c>
      <c r="K91" s="130">
        <v>1</v>
      </c>
      <c r="L91" s="131">
        <f t="shared" si="10"/>
        <v>541.23300000000006</v>
      </c>
      <c r="O91"/>
      <c r="P91" s="129">
        <f t="shared" si="11"/>
        <v>1</v>
      </c>
      <c r="Q91" s="13">
        <f t="shared" si="11"/>
        <v>541.23300000000006</v>
      </c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</row>
    <row r="92" spans="1:51" s="13" customFormat="1" ht="22.5" hidden="1" customHeight="1" outlineLevel="1">
      <c r="A92" s="10" t="s">
        <v>1562</v>
      </c>
      <c r="B92" s="11" t="s">
        <v>1648</v>
      </c>
      <c r="C92" s="10" t="s">
        <v>1577</v>
      </c>
      <c r="D92" s="10" t="s">
        <v>1956</v>
      </c>
      <c r="E92" s="11" t="s">
        <v>1668</v>
      </c>
      <c r="F92" s="12">
        <v>3</v>
      </c>
      <c r="G92" s="12">
        <v>291.92</v>
      </c>
      <c r="H92" s="143">
        <f ca="1">'ANEXO XI - DESCRITIVO'!H92</f>
        <v>1056</v>
      </c>
      <c r="K92" s="130">
        <v>1</v>
      </c>
      <c r="L92" s="131">
        <f t="shared" si="10"/>
        <v>1056</v>
      </c>
      <c r="O92"/>
      <c r="P92" s="129">
        <f t="shared" si="11"/>
        <v>1</v>
      </c>
      <c r="Q92" s="13">
        <f t="shared" si="11"/>
        <v>1056</v>
      </c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</row>
    <row r="93" spans="1:51" s="13" customFormat="1" ht="22.5" hidden="1" customHeight="1" outlineLevel="1">
      <c r="A93" s="10" t="s">
        <v>1564</v>
      </c>
      <c r="B93" s="11" t="s">
        <v>1638</v>
      </c>
      <c r="C93" s="10" t="s">
        <v>1646</v>
      </c>
      <c r="D93" s="10" t="s">
        <v>1835</v>
      </c>
      <c r="E93" s="11" t="s">
        <v>1735</v>
      </c>
      <c r="F93" s="12">
        <v>67</v>
      </c>
      <c r="G93" s="12">
        <v>165</v>
      </c>
      <c r="H93" s="143">
        <f ca="1">'ANEXO XI - DESCRITIVO'!H93</f>
        <v>14557.886965</v>
      </c>
      <c r="K93" s="130">
        <v>1</v>
      </c>
      <c r="L93" s="131">
        <f t="shared" si="10"/>
        <v>14557.886965</v>
      </c>
      <c r="O93"/>
      <c r="P93" s="129">
        <f t="shared" si="11"/>
        <v>1</v>
      </c>
      <c r="Q93" s="13">
        <f t="shared" si="11"/>
        <v>14557.886965</v>
      </c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</row>
    <row r="94" spans="1:51" s="13" customFormat="1" ht="22.5" hidden="1" customHeight="1" outlineLevel="1">
      <c r="A94" s="10" t="s">
        <v>1565</v>
      </c>
      <c r="B94" s="11" t="s">
        <v>1602</v>
      </c>
      <c r="C94" s="10" t="s">
        <v>1674</v>
      </c>
      <c r="D94" s="10" t="s">
        <v>1906</v>
      </c>
      <c r="E94" s="11" t="s">
        <v>1735</v>
      </c>
      <c r="F94" s="12">
        <v>1</v>
      </c>
      <c r="G94" s="12">
        <v>49.71</v>
      </c>
      <c r="H94" s="143">
        <f ca="1">'ANEXO XI - DESCRITIVO'!H94</f>
        <v>60.454035000000005</v>
      </c>
      <c r="K94" s="130">
        <v>1</v>
      </c>
      <c r="L94" s="131">
        <f t="shared" si="10"/>
        <v>60.454035000000005</v>
      </c>
      <c r="O94"/>
      <c r="P94" s="129">
        <f t="shared" si="11"/>
        <v>1</v>
      </c>
      <c r="Q94" s="13">
        <f t="shared" si="11"/>
        <v>60.454035000000005</v>
      </c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</row>
    <row r="95" spans="1:51" s="111" customFormat="1" ht="14.25" customHeight="1" collapsed="1">
      <c r="A95" s="141" t="s">
        <v>1576</v>
      </c>
      <c r="B95" s="142"/>
      <c r="C95" s="141"/>
      <c r="D95" s="141" t="s">
        <v>1802</v>
      </c>
      <c r="E95" s="141"/>
      <c r="F95" s="143"/>
      <c r="G95" s="143"/>
      <c r="H95" s="143">
        <f ca="1">'ANEXO XI - DESCRITIVO'!H95</f>
        <v>12711.436555</v>
      </c>
      <c r="I95" s="145"/>
      <c r="J95" s="191">
        <f>SUM(J96:J107)</f>
        <v>0</v>
      </c>
      <c r="K95" s="145"/>
      <c r="L95" s="191">
        <f>SUM(L96:L107)</f>
        <v>0</v>
      </c>
      <c r="M95" s="144">
        <f>N95/$H95</f>
        <v>1</v>
      </c>
      <c r="N95" s="189">
        <f>SUM(N96:N107)</f>
        <v>12711.436555</v>
      </c>
      <c r="O95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</row>
    <row r="96" spans="1:51" s="13" customFormat="1" ht="22.5" hidden="1" customHeight="1" outlineLevel="1">
      <c r="A96" s="10" t="s">
        <v>1959</v>
      </c>
      <c r="B96" s="11" t="s">
        <v>1769</v>
      </c>
      <c r="C96" s="10" t="s">
        <v>1577</v>
      </c>
      <c r="D96" s="10" t="s">
        <v>1833</v>
      </c>
      <c r="E96" s="11" t="s">
        <v>1735</v>
      </c>
      <c r="F96" s="12">
        <v>9</v>
      </c>
      <c r="G96" s="12">
        <v>32.82</v>
      </c>
      <c r="H96" s="143">
        <f ca="1">'ANEXO XI - DESCRITIVO'!H96</f>
        <v>357.571485</v>
      </c>
      <c r="M96" s="130">
        <v>1</v>
      </c>
      <c r="N96" s="131">
        <f t="shared" ref="N96:N107" si="12">M96*$H96</f>
        <v>357.571485</v>
      </c>
      <c r="O96"/>
      <c r="P96" s="129">
        <f t="shared" ref="P96:Q107" si="13">I96+K96+M96</f>
        <v>1</v>
      </c>
      <c r="Q96" s="13">
        <f t="shared" si="13"/>
        <v>357.571485</v>
      </c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</row>
    <row r="97" spans="1:51" s="13" customFormat="1" ht="22.5" hidden="1" customHeight="1" outlineLevel="1">
      <c r="A97" s="10" t="s">
        <v>1523</v>
      </c>
      <c r="B97" s="11" t="s">
        <v>1770</v>
      </c>
      <c r="C97" s="10" t="s">
        <v>1577</v>
      </c>
      <c r="D97" s="10" t="s">
        <v>1725</v>
      </c>
      <c r="E97" s="11" t="s">
        <v>1735</v>
      </c>
      <c r="F97" s="12">
        <v>16</v>
      </c>
      <c r="G97" s="12">
        <v>24.82</v>
      </c>
      <c r="H97" s="143">
        <f ca="1">'ANEXO XI - DESCRITIVO'!H97</f>
        <v>481.44264000000004</v>
      </c>
      <c r="M97" s="130">
        <v>1</v>
      </c>
      <c r="N97" s="131">
        <f t="shared" si="12"/>
        <v>481.44264000000004</v>
      </c>
      <c r="O97"/>
      <c r="P97" s="129">
        <f t="shared" si="13"/>
        <v>1</v>
      </c>
      <c r="Q97" s="13">
        <f t="shared" si="13"/>
        <v>481.44264000000004</v>
      </c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</row>
    <row r="98" spans="1:51" s="13" customFormat="1" ht="22.5" hidden="1" customHeight="1" outlineLevel="1">
      <c r="A98" s="10" t="s">
        <v>1525</v>
      </c>
      <c r="B98" s="11" t="s">
        <v>1772</v>
      </c>
      <c r="C98" s="10" t="s">
        <v>1577</v>
      </c>
      <c r="D98" s="10" t="s">
        <v>1591</v>
      </c>
      <c r="E98" s="11" t="s">
        <v>1735</v>
      </c>
      <c r="F98" s="12">
        <v>2</v>
      </c>
      <c r="G98" s="12">
        <v>8.31</v>
      </c>
      <c r="H98" s="143">
        <f ca="1">'ANEXO XI - DESCRITIVO'!H98</f>
        <v>20.340330000000002</v>
      </c>
      <c r="M98" s="130">
        <v>1</v>
      </c>
      <c r="N98" s="131">
        <f t="shared" si="12"/>
        <v>20.340330000000002</v>
      </c>
      <c r="O98"/>
      <c r="P98" s="129">
        <f t="shared" si="13"/>
        <v>1</v>
      </c>
      <c r="Q98" s="13">
        <f t="shared" si="13"/>
        <v>20.340330000000002</v>
      </c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</row>
    <row r="99" spans="1:51" s="13" customFormat="1" ht="22.5" hidden="1" customHeight="1" outlineLevel="1">
      <c r="A99" s="10" t="s">
        <v>1526</v>
      </c>
      <c r="B99" s="11" t="s">
        <v>1773</v>
      </c>
      <c r="C99" s="10" t="s">
        <v>1577</v>
      </c>
      <c r="D99" s="10" t="s">
        <v>1928</v>
      </c>
      <c r="E99" s="11" t="s">
        <v>1735</v>
      </c>
      <c r="F99" s="12">
        <v>1</v>
      </c>
      <c r="G99" s="12">
        <v>1475.68</v>
      </c>
      <c r="H99" s="143">
        <f ca="1">'ANEXO XI - DESCRITIVO'!H99</f>
        <v>1793.2343800000001</v>
      </c>
      <c r="M99" s="130">
        <v>1</v>
      </c>
      <c r="N99" s="131">
        <f t="shared" si="12"/>
        <v>1793.2343800000001</v>
      </c>
      <c r="O99"/>
      <c r="P99" s="129">
        <f t="shared" si="13"/>
        <v>1</v>
      </c>
      <c r="Q99" s="13">
        <f t="shared" si="13"/>
        <v>1793.2343800000001</v>
      </c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</row>
    <row r="100" spans="1:51" s="13" customFormat="1" ht="22.5" hidden="1" customHeight="1" outlineLevel="1">
      <c r="A100" s="10" t="s">
        <v>1527</v>
      </c>
      <c r="B100" s="11" t="s">
        <v>1774</v>
      </c>
      <c r="C100" s="10" t="s">
        <v>1577</v>
      </c>
      <c r="D100" s="10" t="s">
        <v>1667</v>
      </c>
      <c r="E100" s="11" t="s">
        <v>1668</v>
      </c>
      <c r="F100" s="12">
        <v>1</v>
      </c>
      <c r="G100" s="12">
        <v>1225.1600000000001</v>
      </c>
      <c r="H100" s="143">
        <f ca="1">'ANEXO XI - DESCRITIVO'!H100</f>
        <v>1491.1543799999999</v>
      </c>
      <c r="M100" s="130">
        <v>1</v>
      </c>
      <c r="N100" s="131">
        <f t="shared" si="12"/>
        <v>1491.1543799999999</v>
      </c>
      <c r="O100"/>
      <c r="P100" s="129">
        <f t="shared" si="13"/>
        <v>1</v>
      </c>
      <c r="Q100" s="13">
        <f t="shared" si="13"/>
        <v>1491.1543799999999</v>
      </c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</row>
    <row r="101" spans="1:51" s="13" customFormat="1" ht="22.5" hidden="1" customHeight="1" outlineLevel="1">
      <c r="A101" s="10" t="s">
        <v>1528</v>
      </c>
      <c r="B101" s="11" t="s">
        <v>1775</v>
      </c>
      <c r="C101" s="10" t="s">
        <v>1577</v>
      </c>
      <c r="D101" s="10" t="s">
        <v>1563</v>
      </c>
      <c r="E101" s="11" t="s">
        <v>1735</v>
      </c>
      <c r="F101" s="12">
        <v>2</v>
      </c>
      <c r="G101" s="12">
        <v>246.51</v>
      </c>
      <c r="H101" s="143">
        <f ca="1">'ANEXO XI - DESCRITIVO'!H101</f>
        <v>595.85328000000004</v>
      </c>
      <c r="M101" s="130">
        <v>1</v>
      </c>
      <c r="N101" s="131">
        <f t="shared" si="12"/>
        <v>595.85328000000004</v>
      </c>
      <c r="O101"/>
      <c r="P101" s="129">
        <f t="shared" si="13"/>
        <v>1</v>
      </c>
      <c r="Q101" s="13">
        <f t="shared" si="13"/>
        <v>595.85328000000004</v>
      </c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</row>
    <row r="102" spans="1:51" s="13" customFormat="1" ht="22.5" hidden="1" customHeight="1" outlineLevel="1">
      <c r="A102" s="10" t="s">
        <v>1529</v>
      </c>
      <c r="B102" s="11" t="s">
        <v>1776</v>
      </c>
      <c r="C102" s="10" t="s">
        <v>1577</v>
      </c>
      <c r="D102" s="10" t="s">
        <v>1639</v>
      </c>
      <c r="E102" s="11" t="s">
        <v>1735</v>
      </c>
      <c r="F102" s="12">
        <v>6</v>
      </c>
      <c r="G102" s="12">
        <v>478.78</v>
      </c>
      <c r="H102" s="143">
        <f ca="1">'ANEXO XI - DESCRITIVO'!H102</f>
        <v>3464.8209899999997</v>
      </c>
      <c r="M102" s="130">
        <v>1</v>
      </c>
      <c r="N102" s="131">
        <f t="shared" si="12"/>
        <v>3464.8209899999997</v>
      </c>
      <c r="O102"/>
      <c r="P102" s="129">
        <f t="shared" si="13"/>
        <v>1</v>
      </c>
      <c r="Q102" s="13">
        <f t="shared" si="13"/>
        <v>3464.8209899999997</v>
      </c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</row>
    <row r="103" spans="1:51" s="13" customFormat="1" ht="22.5" hidden="1" customHeight="1" outlineLevel="1">
      <c r="A103" s="10" t="s">
        <v>1530</v>
      </c>
      <c r="B103" s="11" t="s">
        <v>1785</v>
      </c>
      <c r="C103" s="10" t="s">
        <v>1577</v>
      </c>
      <c r="D103" s="10" t="s">
        <v>1551</v>
      </c>
      <c r="E103" s="11" t="s">
        <v>1735</v>
      </c>
      <c r="F103" s="12">
        <v>1</v>
      </c>
      <c r="G103" s="12">
        <v>214.86</v>
      </c>
      <c r="H103" s="143">
        <f ca="1">'ANEXO XI - DESCRITIVO'!H103</f>
        <v>259.77663999999999</v>
      </c>
      <c r="M103" s="130">
        <v>1</v>
      </c>
      <c r="N103" s="131">
        <f t="shared" si="12"/>
        <v>259.77663999999999</v>
      </c>
      <c r="O103"/>
      <c r="P103" s="129">
        <f t="shared" si="13"/>
        <v>1</v>
      </c>
      <c r="Q103" s="13">
        <f t="shared" si="13"/>
        <v>259.77663999999999</v>
      </c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</row>
    <row r="104" spans="1:51" s="13" customFormat="1" ht="22.5" hidden="1" customHeight="1" outlineLevel="1">
      <c r="A104" s="10" t="s">
        <v>1533</v>
      </c>
      <c r="B104" s="11" t="s">
        <v>1786</v>
      </c>
      <c r="C104" s="10" t="s">
        <v>1577</v>
      </c>
      <c r="D104" s="10" t="s">
        <v>1605</v>
      </c>
      <c r="E104" s="11" t="s">
        <v>1735</v>
      </c>
      <c r="F104" s="12">
        <v>6</v>
      </c>
      <c r="G104" s="12">
        <v>25.15</v>
      </c>
      <c r="H104" s="143">
        <f ca="1">'ANEXO XI - DESCRITIVO'!H104</f>
        <v>182.88099</v>
      </c>
      <c r="M104" s="130">
        <v>1</v>
      </c>
      <c r="N104" s="131">
        <f t="shared" si="12"/>
        <v>182.88099</v>
      </c>
      <c r="O104"/>
      <c r="P104" s="129">
        <f t="shared" si="13"/>
        <v>1</v>
      </c>
      <c r="Q104" s="13">
        <f t="shared" si="13"/>
        <v>182.88099</v>
      </c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</row>
    <row r="105" spans="1:51" s="13" customFormat="1" ht="22.5" hidden="1" customHeight="1" outlineLevel="1">
      <c r="A105" s="10" t="s">
        <v>1545</v>
      </c>
      <c r="B105" s="11" t="s">
        <v>1787</v>
      </c>
      <c r="C105" s="10" t="s">
        <v>1577</v>
      </c>
      <c r="D105" s="10" t="s">
        <v>1846</v>
      </c>
      <c r="E105" s="11" t="s">
        <v>1735</v>
      </c>
      <c r="F105" s="12">
        <v>12</v>
      </c>
      <c r="G105" s="12">
        <v>34.1</v>
      </c>
      <c r="H105" s="143">
        <f ca="1">'ANEXO XI - DESCRITIVO'!H105</f>
        <v>495.3619799999999</v>
      </c>
      <c r="M105" s="130">
        <v>1</v>
      </c>
      <c r="N105" s="131">
        <f t="shared" si="12"/>
        <v>495.3619799999999</v>
      </c>
      <c r="O105"/>
      <c r="P105" s="129">
        <f t="shared" si="13"/>
        <v>1</v>
      </c>
      <c r="Q105" s="13">
        <f t="shared" si="13"/>
        <v>495.3619799999999</v>
      </c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</row>
    <row r="106" spans="1:51" s="13" customFormat="1" ht="37.5" hidden="1" customHeight="1" outlineLevel="1">
      <c r="A106" s="10" t="s">
        <v>1546</v>
      </c>
      <c r="B106" s="11" t="s">
        <v>1788</v>
      </c>
      <c r="C106" s="10" t="s">
        <v>1577</v>
      </c>
      <c r="D106" s="10" t="s">
        <v>1741</v>
      </c>
      <c r="E106" s="11" t="s">
        <v>1735</v>
      </c>
      <c r="F106" s="12">
        <v>12</v>
      </c>
      <c r="G106" s="12">
        <v>109.47</v>
      </c>
      <c r="H106" s="143">
        <f ca="1">'ANEXO XI - DESCRITIVO'!H106</f>
        <v>1584.82104</v>
      </c>
      <c r="M106" s="130">
        <v>1</v>
      </c>
      <c r="N106" s="131">
        <f t="shared" si="12"/>
        <v>1584.82104</v>
      </c>
      <c r="O106"/>
      <c r="P106" s="129">
        <f t="shared" si="13"/>
        <v>1</v>
      </c>
      <c r="Q106" s="13">
        <f t="shared" si="13"/>
        <v>1584.82104</v>
      </c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</row>
    <row r="107" spans="1:51" s="13" customFormat="1" ht="22.5" hidden="1" customHeight="1" outlineLevel="1">
      <c r="A107" s="10" t="s">
        <v>1548</v>
      </c>
      <c r="B107" s="11" t="s">
        <v>1790</v>
      </c>
      <c r="C107" s="10" t="s">
        <v>1577</v>
      </c>
      <c r="D107" s="10" t="s">
        <v>1676</v>
      </c>
      <c r="E107" s="11" t="s">
        <v>1735</v>
      </c>
      <c r="F107" s="12">
        <v>1</v>
      </c>
      <c r="G107" s="12">
        <v>1645.48</v>
      </c>
      <c r="H107" s="143">
        <f ca="1">'ANEXO XI - DESCRITIVO'!H107</f>
        <v>1984.17842</v>
      </c>
      <c r="M107" s="130">
        <v>1</v>
      </c>
      <c r="N107" s="131">
        <f t="shared" si="12"/>
        <v>1984.17842</v>
      </c>
      <c r="O107"/>
      <c r="P107" s="129">
        <f t="shared" si="13"/>
        <v>1</v>
      </c>
      <c r="Q107" s="13">
        <f t="shared" si="13"/>
        <v>1984.17842</v>
      </c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</row>
    <row r="108" spans="1:51" s="111" customFormat="1" ht="13.5" customHeight="1" collapsed="1">
      <c r="A108" s="141" t="s">
        <v>1708</v>
      </c>
      <c r="B108" s="142"/>
      <c r="C108" s="141"/>
      <c r="D108" s="141" t="s">
        <v>1936</v>
      </c>
      <c r="E108" s="141"/>
      <c r="F108" s="143"/>
      <c r="G108" s="143"/>
      <c r="H108" s="143">
        <f ca="1">'ANEXO XI - DESCRITIVO'!H108</f>
        <v>3353.7663199999997</v>
      </c>
      <c r="I108" s="145"/>
      <c r="J108" s="191">
        <f>SUM(J109:J110)</f>
        <v>0</v>
      </c>
      <c r="K108" s="145"/>
      <c r="L108" s="191">
        <f>SUM(L109:L110)</f>
        <v>0</v>
      </c>
      <c r="M108" s="144">
        <f>N108/$H108</f>
        <v>1</v>
      </c>
      <c r="N108" s="189">
        <f>SUM(N109:N110)</f>
        <v>3353.7663199999997</v>
      </c>
      <c r="O108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</row>
    <row r="109" spans="1:51" s="13" customFormat="1" ht="21" hidden="1" customHeight="1" outlineLevel="1">
      <c r="A109" s="10" t="s">
        <v>1798</v>
      </c>
      <c r="B109" s="11" t="s">
        <v>1689</v>
      </c>
      <c r="C109" s="10" t="s">
        <v>1646</v>
      </c>
      <c r="D109" s="10" t="s">
        <v>1916</v>
      </c>
      <c r="E109" s="11" t="s">
        <v>1680</v>
      </c>
      <c r="F109" s="12">
        <v>6</v>
      </c>
      <c r="G109" s="12">
        <v>329.74</v>
      </c>
      <c r="H109" s="143">
        <f ca="1">'ANEXO XI - DESCRITIVO'!H109</f>
        <v>2546.6544599999997</v>
      </c>
      <c r="M109" s="130">
        <v>1</v>
      </c>
      <c r="N109" s="136">
        <f>M109*$H109</f>
        <v>2546.6544599999997</v>
      </c>
      <c r="O109"/>
      <c r="P109" s="129">
        <f>I109+K109+M109</f>
        <v>1</v>
      </c>
      <c r="Q109" s="13">
        <f>J109+L109+N109</f>
        <v>2546.6544599999997</v>
      </c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</row>
    <row r="110" spans="1:51" s="13" customFormat="1" ht="21.75" hidden="1" customHeight="1" outlineLevel="1">
      <c r="A110" s="10" t="s">
        <v>1800</v>
      </c>
      <c r="B110" s="11" t="s">
        <v>1611</v>
      </c>
      <c r="C110" s="10" t="s">
        <v>1646</v>
      </c>
      <c r="D110" s="10" t="s">
        <v>1797</v>
      </c>
      <c r="E110" s="11" t="s">
        <v>1735</v>
      </c>
      <c r="F110" s="12">
        <v>1</v>
      </c>
      <c r="G110" s="12">
        <v>658.72</v>
      </c>
      <c r="H110" s="143">
        <f ca="1">'ANEXO XI - DESCRITIVO'!H110</f>
        <v>807.11185999999998</v>
      </c>
      <c r="M110" s="130">
        <v>1</v>
      </c>
      <c r="N110" s="136">
        <f>M110*$H110</f>
        <v>807.11185999999998</v>
      </c>
      <c r="O110"/>
      <c r="P110" s="129">
        <f>I110+K110+M110</f>
        <v>1</v>
      </c>
      <c r="Q110" s="13">
        <f>J110+L110+N110</f>
        <v>807.11185999999998</v>
      </c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</row>
    <row r="111" spans="1:51" s="111" customFormat="1" ht="16.5" customHeight="1" collapsed="1">
      <c r="A111" s="141" t="s">
        <v>1709</v>
      </c>
      <c r="B111" s="142"/>
      <c r="C111" s="141"/>
      <c r="D111" s="141" t="s">
        <v>1894</v>
      </c>
      <c r="E111" s="141"/>
      <c r="F111" s="143"/>
      <c r="G111" s="143"/>
      <c r="H111" s="143">
        <f ca="1">'ANEXO XI - DESCRITIVO'!H111</f>
        <v>2829.6880499999997</v>
      </c>
      <c r="I111" s="145"/>
      <c r="J111" s="191">
        <f>SUM(J112:J113)</f>
        <v>0</v>
      </c>
      <c r="K111" s="145"/>
      <c r="L111" s="191">
        <f>SUM(L112:L113)</f>
        <v>0</v>
      </c>
      <c r="M111" s="144">
        <f>N111/$H111</f>
        <v>1</v>
      </c>
      <c r="N111" s="189">
        <f>SUM(N112:N113)</f>
        <v>2829.6880499999997</v>
      </c>
      <c r="O111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0"/>
      <c r="AG111" s="110"/>
      <c r="AH111" s="110"/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</row>
    <row r="112" spans="1:51" s="13" customFormat="1" ht="30" hidden="1" customHeight="1" outlineLevel="1">
      <c r="A112" s="10" t="s">
        <v>1738</v>
      </c>
      <c r="B112" s="11" t="s">
        <v>1706</v>
      </c>
      <c r="C112" s="10" t="s">
        <v>1646</v>
      </c>
      <c r="D112" s="10" t="s">
        <v>1705</v>
      </c>
      <c r="E112" s="11" t="s">
        <v>1586</v>
      </c>
      <c r="F112" s="12">
        <v>300</v>
      </c>
      <c r="G112" s="12">
        <v>3.99</v>
      </c>
      <c r="H112" s="143">
        <f ca="1">'ANEXO XI - DESCRITIVO'!H112</f>
        <v>1479.3869999999997</v>
      </c>
      <c r="M112" s="130">
        <v>1</v>
      </c>
      <c r="N112" s="131">
        <f>M112*$H112</f>
        <v>1479.3869999999997</v>
      </c>
      <c r="O112"/>
      <c r="P112" s="129">
        <f>I112+K112+M112</f>
        <v>1</v>
      </c>
      <c r="Q112" s="13">
        <f>J112+L112+N112</f>
        <v>1479.3869999999997</v>
      </c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</row>
    <row r="113" spans="1:51" s="13" customFormat="1" ht="22.5" hidden="1" customHeight="1" outlineLevel="1">
      <c r="A113" s="10" t="s">
        <v>1739</v>
      </c>
      <c r="B113" s="11" t="s">
        <v>1848</v>
      </c>
      <c r="C113" s="10" t="s">
        <v>1646</v>
      </c>
      <c r="D113" s="10" t="s">
        <v>1867</v>
      </c>
      <c r="E113" s="11" t="s">
        <v>1735</v>
      </c>
      <c r="F113" s="12">
        <v>15</v>
      </c>
      <c r="G113" s="12">
        <v>68.12</v>
      </c>
      <c r="H113" s="143">
        <f ca="1">'ANEXO XI - DESCRITIVO'!H113</f>
        <v>1350.30105</v>
      </c>
      <c r="M113" s="130">
        <v>1</v>
      </c>
      <c r="N113" s="131">
        <f>M113*$H113</f>
        <v>1350.30105</v>
      </c>
      <c r="O113"/>
      <c r="P113" s="129">
        <f>I113+K113+M113</f>
        <v>1</v>
      </c>
      <c r="Q113" s="13">
        <f>J113+L113+N113</f>
        <v>1350.30105</v>
      </c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</row>
    <row r="114" spans="1:51" s="111" customFormat="1" ht="15.75" customHeight="1" collapsed="1">
      <c r="A114" s="141" t="s">
        <v>1711</v>
      </c>
      <c r="B114" s="142"/>
      <c r="C114" s="141"/>
      <c r="D114" s="141" t="s">
        <v>1736</v>
      </c>
      <c r="E114" s="141"/>
      <c r="F114" s="143"/>
      <c r="G114" s="143"/>
      <c r="H114" s="143">
        <f ca="1">'ANEXO XI - DESCRITIVO'!H114</f>
        <v>2451.7374099999997</v>
      </c>
      <c r="I114" s="145"/>
      <c r="J114" s="191">
        <f>SUM(J115:J119)</f>
        <v>0</v>
      </c>
      <c r="K114" s="144">
        <f>L114/$H114</f>
        <v>1</v>
      </c>
      <c r="L114" s="189">
        <f>SUM(L115:L119)</f>
        <v>2451.7374099999997</v>
      </c>
      <c r="M114" s="145"/>
      <c r="N114" s="191">
        <f>SUM(N115:N119)</f>
        <v>0</v>
      </c>
      <c r="O114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</row>
    <row r="115" spans="1:51" s="13" customFormat="1" ht="22.5" hidden="1" customHeight="1" outlineLevel="1">
      <c r="A115" s="10" t="s">
        <v>1683</v>
      </c>
      <c r="B115" s="11" t="s">
        <v>1734</v>
      </c>
      <c r="C115" s="10" t="s">
        <v>1674</v>
      </c>
      <c r="D115" s="10" t="s">
        <v>1629</v>
      </c>
      <c r="E115" s="11" t="s">
        <v>1735</v>
      </c>
      <c r="F115" s="12">
        <v>2</v>
      </c>
      <c r="G115" s="12">
        <v>88.71</v>
      </c>
      <c r="H115" s="143">
        <f ca="1">'ANEXO XI - DESCRITIVO'!H115</f>
        <v>233.60807</v>
      </c>
      <c r="K115" s="130">
        <v>1</v>
      </c>
      <c r="L115" s="136">
        <f>K115*$H115</f>
        <v>233.60807</v>
      </c>
      <c r="O115"/>
      <c r="P115" s="129">
        <f t="shared" ref="P115:Q119" si="14">I115+K115+M115</f>
        <v>1</v>
      </c>
      <c r="Q115" s="13">
        <f t="shared" si="14"/>
        <v>233.60807</v>
      </c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</row>
    <row r="116" spans="1:51" s="13" customFormat="1" ht="22.5" hidden="1" customHeight="1" outlineLevel="1">
      <c r="A116" s="10" t="s">
        <v>1684</v>
      </c>
      <c r="B116" s="11" t="s">
        <v>1766</v>
      </c>
      <c r="C116" s="10" t="s">
        <v>1577</v>
      </c>
      <c r="D116" s="10" t="s">
        <v>1732</v>
      </c>
      <c r="E116" s="11" t="s">
        <v>1701</v>
      </c>
      <c r="F116" s="12">
        <v>1</v>
      </c>
      <c r="G116" s="12">
        <v>639.95000000000005</v>
      </c>
      <c r="H116" s="143">
        <f ca="1">'ANEXO XI - DESCRITIVO'!H116</f>
        <v>782.79401499999994</v>
      </c>
      <c r="K116" s="130">
        <v>1</v>
      </c>
      <c r="L116" s="136">
        <f>K116*$H116</f>
        <v>782.79401499999994</v>
      </c>
      <c r="O116"/>
      <c r="P116" s="129">
        <f t="shared" si="14"/>
        <v>1</v>
      </c>
      <c r="Q116" s="13">
        <f t="shared" si="14"/>
        <v>782.79401499999994</v>
      </c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</row>
    <row r="117" spans="1:51" s="13" customFormat="1" ht="22.5" hidden="1" customHeight="1" outlineLevel="1">
      <c r="A117" s="10" t="s">
        <v>1685</v>
      </c>
      <c r="B117" s="11" t="s">
        <v>1795</v>
      </c>
      <c r="C117" s="10" t="s">
        <v>1577</v>
      </c>
      <c r="D117" s="10" t="s">
        <v>1874</v>
      </c>
      <c r="E117" s="11" t="s">
        <v>1735</v>
      </c>
      <c r="F117" s="12">
        <v>1</v>
      </c>
      <c r="G117" s="12">
        <v>628.70000000000005</v>
      </c>
      <c r="H117" s="143">
        <f ca="1">'ANEXO XI - DESCRITIVO'!H117</f>
        <v>764.30533500000001</v>
      </c>
      <c r="K117" s="130">
        <v>1</v>
      </c>
      <c r="L117" s="136">
        <f>K117*$H117</f>
        <v>764.30533500000001</v>
      </c>
      <c r="O117"/>
      <c r="P117" s="129">
        <f t="shared" si="14"/>
        <v>1</v>
      </c>
      <c r="Q117" s="13">
        <f t="shared" si="14"/>
        <v>764.30533500000001</v>
      </c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</row>
    <row r="118" spans="1:51" s="13" customFormat="1" ht="22.5" hidden="1" customHeight="1" outlineLevel="1">
      <c r="A118" s="10" t="s">
        <v>1686</v>
      </c>
      <c r="B118" s="11" t="s">
        <v>1666</v>
      </c>
      <c r="C118" s="10" t="s">
        <v>1674</v>
      </c>
      <c r="D118" s="10" t="s">
        <v>1900</v>
      </c>
      <c r="E118" s="11" t="s">
        <v>1586</v>
      </c>
      <c r="F118" s="12">
        <v>6</v>
      </c>
      <c r="G118" s="12">
        <v>22.58</v>
      </c>
      <c r="H118" s="143">
        <f ca="1">'ANEXO XI - DESCRITIVO'!H118</f>
        <v>182.89836000000003</v>
      </c>
      <c r="K118" s="130">
        <v>1</v>
      </c>
      <c r="L118" s="136">
        <f>K118*$H118</f>
        <v>182.89836000000003</v>
      </c>
      <c r="O118"/>
      <c r="P118" s="129">
        <f t="shared" si="14"/>
        <v>1</v>
      </c>
      <c r="Q118" s="13">
        <f t="shared" si="14"/>
        <v>182.89836000000003</v>
      </c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</row>
    <row r="119" spans="1:51" s="13" customFormat="1" ht="22.5" hidden="1" customHeight="1" outlineLevel="1">
      <c r="A119" s="10" t="s">
        <v>1688</v>
      </c>
      <c r="B119" s="11" t="s">
        <v>1555</v>
      </c>
      <c r="C119" s="10" t="s">
        <v>1674</v>
      </c>
      <c r="D119" s="10" t="s">
        <v>1722</v>
      </c>
      <c r="E119" s="11" t="s">
        <v>1586</v>
      </c>
      <c r="F119" s="12">
        <v>7</v>
      </c>
      <c r="G119" s="12">
        <v>54.17</v>
      </c>
      <c r="H119" s="143">
        <f ca="1">'ANEXO XI - DESCRITIVO'!H119</f>
        <v>488.13162999999997</v>
      </c>
      <c r="K119" s="130">
        <v>1</v>
      </c>
      <c r="L119" s="136">
        <f>K119*$H119</f>
        <v>488.13162999999997</v>
      </c>
      <c r="O119"/>
      <c r="P119" s="129">
        <f t="shared" si="14"/>
        <v>1</v>
      </c>
      <c r="Q119" s="13">
        <f t="shared" si="14"/>
        <v>488.13162999999997</v>
      </c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</row>
    <row r="120" spans="1:51" s="111" customFormat="1" ht="15.75" customHeight="1" collapsed="1">
      <c r="A120" s="141" t="s">
        <v>1712</v>
      </c>
      <c r="B120" s="142"/>
      <c r="C120" s="141"/>
      <c r="D120" s="141" t="s">
        <v>1645</v>
      </c>
      <c r="E120" s="141"/>
      <c r="F120" s="143"/>
      <c r="G120" s="143"/>
      <c r="H120" s="143">
        <f ca="1">'ANEXO XI - DESCRITIVO'!H120</f>
        <v>1278.1400000000001</v>
      </c>
      <c r="I120" s="145"/>
      <c r="J120" s="191">
        <f>SUM(J121)</f>
        <v>0</v>
      </c>
      <c r="K120" s="144">
        <f>L120/$H120</f>
        <v>1</v>
      </c>
      <c r="L120" s="189">
        <f>SUM(L121)</f>
        <v>1278.1400000000001</v>
      </c>
      <c r="M120" s="145"/>
      <c r="N120" s="191">
        <f>SUM(N121)</f>
        <v>0</v>
      </c>
      <c r="O120"/>
      <c r="P120" s="110"/>
      <c r="Q120" s="110"/>
      <c r="R120" s="110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10"/>
      <c r="AD120" s="110"/>
      <c r="AE120" s="110"/>
      <c r="AF120" s="110"/>
      <c r="AG120" s="110"/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</row>
    <row r="121" spans="1:51" s="13" customFormat="1" ht="22.5" hidden="1" customHeight="1" outlineLevel="1">
      <c r="A121" s="10" t="s">
        <v>1640</v>
      </c>
      <c r="B121" s="11" t="s">
        <v>1767</v>
      </c>
      <c r="C121" s="10" t="s">
        <v>1577</v>
      </c>
      <c r="D121" s="10" t="s">
        <v>1847</v>
      </c>
      <c r="E121" s="11" t="s">
        <v>1735</v>
      </c>
      <c r="F121" s="12">
        <v>1</v>
      </c>
      <c r="G121" s="12">
        <v>1060</v>
      </c>
      <c r="H121" s="143">
        <f ca="1">'ANEXO XI - DESCRITIVO'!H121</f>
        <v>1278.1400000000001</v>
      </c>
      <c r="K121" s="130">
        <v>1</v>
      </c>
      <c r="L121" s="131">
        <f>K121*$H121</f>
        <v>1278.1400000000001</v>
      </c>
      <c r="O121"/>
      <c r="P121" s="129">
        <f>I121+K121+M121</f>
        <v>1</v>
      </c>
      <c r="Q121" s="13">
        <f>J121+L121+N121</f>
        <v>1278.1400000000001</v>
      </c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</row>
    <row r="122" spans="1:51" s="111" customFormat="1" ht="15.75" customHeight="1" collapsed="1">
      <c r="A122" s="141" t="s">
        <v>1714</v>
      </c>
      <c r="B122" s="142"/>
      <c r="C122" s="141"/>
      <c r="D122" s="141" t="s">
        <v>1908</v>
      </c>
      <c r="E122" s="141"/>
      <c r="F122" s="143"/>
      <c r="G122" s="143"/>
      <c r="H122" s="143">
        <f ca="1">'ANEXO XI - DESCRITIVO'!H122</f>
        <v>7346.0106183499993</v>
      </c>
      <c r="I122" s="145"/>
      <c r="J122" s="191">
        <f>SUM(J123:J130)</f>
        <v>0</v>
      </c>
      <c r="K122" s="145"/>
      <c r="L122" s="191">
        <f>SUM(L123:L130)</f>
        <v>0</v>
      </c>
      <c r="M122" s="144">
        <f>N122/$H122</f>
        <v>1</v>
      </c>
      <c r="N122" s="189">
        <f>SUM(N123:N130)</f>
        <v>7346.0106183499993</v>
      </c>
      <c r="O122"/>
      <c r="P122" s="110"/>
      <c r="Q122" s="110"/>
      <c r="R122" s="110"/>
      <c r="S122" s="110"/>
      <c r="T122" s="110"/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  <c r="AF122" s="110"/>
      <c r="AG122" s="110"/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</row>
    <row r="123" spans="1:51" s="13" customFormat="1" ht="22.5" hidden="1" customHeight="1" outlineLevel="1">
      <c r="A123" s="10" t="s">
        <v>1593</v>
      </c>
      <c r="B123" s="11" t="s">
        <v>1811</v>
      </c>
      <c r="C123" s="10" t="s">
        <v>1577</v>
      </c>
      <c r="D123" s="10" t="s">
        <v>1630</v>
      </c>
      <c r="E123" s="11" t="s">
        <v>1735</v>
      </c>
      <c r="F123" s="12">
        <v>3</v>
      </c>
      <c r="G123" s="12">
        <v>1004.26</v>
      </c>
      <c r="H123" s="143">
        <f ca="1">'ANEXO XI - DESCRITIVO'!H123</f>
        <v>3634.4507399999998</v>
      </c>
      <c r="M123" s="130">
        <v>1</v>
      </c>
      <c r="N123" s="131">
        <f t="shared" ref="N123:N130" si="15">M123*$H123</f>
        <v>3634.4507399999998</v>
      </c>
      <c r="O123"/>
      <c r="P123" s="129">
        <f t="shared" ref="P123:Q130" si="16">I123+K123+M123</f>
        <v>1</v>
      </c>
      <c r="Q123" s="13">
        <f t="shared" si="16"/>
        <v>3634.4507399999998</v>
      </c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</row>
    <row r="124" spans="1:51" s="13" customFormat="1" ht="22.5" hidden="1" customHeight="1" outlineLevel="1">
      <c r="A124" s="10" t="s">
        <v>1594</v>
      </c>
      <c r="B124" s="11" t="s">
        <v>1814</v>
      </c>
      <c r="C124" s="10" t="s">
        <v>1577</v>
      </c>
      <c r="D124" s="10" t="s">
        <v>1873</v>
      </c>
      <c r="E124" s="11" t="s">
        <v>1735</v>
      </c>
      <c r="F124" s="12">
        <v>2</v>
      </c>
      <c r="G124" s="12">
        <v>276.8</v>
      </c>
      <c r="H124" s="143">
        <f ca="1">'ANEXO XI - DESCRITIVO'!H124</f>
        <v>668.60716000000002</v>
      </c>
      <c r="M124" s="130">
        <v>1</v>
      </c>
      <c r="N124" s="131">
        <f t="shared" si="15"/>
        <v>668.60716000000002</v>
      </c>
      <c r="O124"/>
      <c r="P124" s="129">
        <f t="shared" si="16"/>
        <v>1</v>
      </c>
      <c r="Q124" s="13">
        <f t="shared" si="16"/>
        <v>668.60716000000002</v>
      </c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</row>
    <row r="125" spans="1:51" s="13" customFormat="1" ht="22.5" hidden="1" customHeight="1" outlineLevel="1">
      <c r="A125" s="10" t="s">
        <v>1596</v>
      </c>
      <c r="B125" s="11" t="s">
        <v>1812</v>
      </c>
      <c r="C125" s="10" t="s">
        <v>1577</v>
      </c>
      <c r="D125" s="10" t="s">
        <v>1808</v>
      </c>
      <c r="E125" s="11" t="s">
        <v>1735</v>
      </c>
      <c r="F125" s="12">
        <v>1</v>
      </c>
      <c r="G125" s="12">
        <v>575.9</v>
      </c>
      <c r="H125" s="143">
        <f ca="1">'ANEXO XI - DESCRITIVO'!H125</f>
        <v>694.97357999999997</v>
      </c>
      <c r="M125" s="130">
        <v>1</v>
      </c>
      <c r="N125" s="131">
        <f t="shared" si="15"/>
        <v>694.97357999999997</v>
      </c>
      <c r="O125"/>
      <c r="P125" s="129">
        <f t="shared" si="16"/>
        <v>1</v>
      </c>
      <c r="Q125" s="13">
        <f t="shared" si="16"/>
        <v>694.97357999999997</v>
      </c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</row>
    <row r="126" spans="1:51" s="13" customFormat="1" ht="30" hidden="1" customHeight="1" outlineLevel="1">
      <c r="A126" s="10" t="s">
        <v>1598</v>
      </c>
      <c r="B126" s="11" t="s">
        <v>1816</v>
      </c>
      <c r="C126" s="10" t="s">
        <v>1577</v>
      </c>
      <c r="D126" s="10" t="s">
        <v>1789</v>
      </c>
      <c r="E126" s="11" t="s">
        <v>1643</v>
      </c>
      <c r="F126" s="12">
        <v>1</v>
      </c>
      <c r="G126" s="12">
        <v>151.5</v>
      </c>
      <c r="H126" s="143">
        <f ca="1">'ANEXO XI - DESCRITIVO'!H126</f>
        <v>183.128725</v>
      </c>
      <c r="M126" s="130">
        <v>1</v>
      </c>
      <c r="N126" s="131">
        <f t="shared" si="15"/>
        <v>183.128725</v>
      </c>
      <c r="O126"/>
      <c r="P126" s="129">
        <f t="shared" si="16"/>
        <v>1</v>
      </c>
      <c r="Q126" s="13">
        <f t="shared" si="16"/>
        <v>183.128725</v>
      </c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</row>
    <row r="127" spans="1:51" s="13" customFormat="1" ht="22.5" hidden="1" customHeight="1" outlineLevel="1">
      <c r="A127" s="10" t="s">
        <v>1599</v>
      </c>
      <c r="B127" s="11" t="s">
        <v>1817</v>
      </c>
      <c r="C127" s="10" t="s">
        <v>1577</v>
      </c>
      <c r="D127" s="10" t="s">
        <v>1896</v>
      </c>
      <c r="E127" s="11" t="s">
        <v>1643</v>
      </c>
      <c r="F127" s="12">
        <v>1.2</v>
      </c>
      <c r="G127" s="12">
        <v>92.98</v>
      </c>
      <c r="H127" s="143">
        <f ca="1">'ANEXO XI - DESCRITIVO'!H127</f>
        <v>135.09447</v>
      </c>
      <c r="M127" s="130">
        <v>1</v>
      </c>
      <c r="N127" s="131">
        <f t="shared" si="15"/>
        <v>135.09447</v>
      </c>
      <c r="O127"/>
      <c r="P127" s="129">
        <f t="shared" si="16"/>
        <v>1</v>
      </c>
      <c r="Q127" s="13">
        <f t="shared" si="16"/>
        <v>135.09447</v>
      </c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</row>
    <row r="128" spans="1:51" s="13" customFormat="1" ht="22.5" hidden="1" customHeight="1" outlineLevel="1">
      <c r="A128" s="10" t="s">
        <v>1600</v>
      </c>
      <c r="B128" s="11" t="s">
        <v>1818</v>
      </c>
      <c r="C128" s="10" t="s">
        <v>1577</v>
      </c>
      <c r="D128" s="10" t="s">
        <v>1930</v>
      </c>
      <c r="E128" s="11" t="s">
        <v>1643</v>
      </c>
      <c r="F128" s="12">
        <v>2.5</v>
      </c>
      <c r="G128" s="12">
        <v>280.20999999999998</v>
      </c>
      <c r="H128" s="143">
        <f ca="1">'ANEXO XI - DESCRITIVO'!H128</f>
        <v>845.84681250000006</v>
      </c>
      <c r="M128" s="130">
        <v>1</v>
      </c>
      <c r="N128" s="131">
        <f t="shared" si="15"/>
        <v>845.84681250000006</v>
      </c>
      <c r="O128"/>
      <c r="P128" s="129">
        <f t="shared" si="16"/>
        <v>1</v>
      </c>
      <c r="Q128" s="13">
        <f t="shared" si="16"/>
        <v>845.84681250000006</v>
      </c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</row>
    <row r="129" spans="1:51" s="13" customFormat="1" ht="22.5" hidden="1" customHeight="1" outlineLevel="1">
      <c r="A129" s="10" t="s">
        <v>1601</v>
      </c>
      <c r="B129" s="11" t="s">
        <v>1822</v>
      </c>
      <c r="C129" s="10" t="s">
        <v>1577</v>
      </c>
      <c r="D129" s="10" t="s">
        <v>1677</v>
      </c>
      <c r="E129" s="11" t="s">
        <v>1735</v>
      </c>
      <c r="F129" s="12">
        <v>7</v>
      </c>
      <c r="G129" s="12">
        <v>132.57</v>
      </c>
      <c r="H129" s="143">
        <f ca="1">'ANEXO XI - DESCRITIVO'!H129</f>
        <v>1122.8250599999999</v>
      </c>
      <c r="M129" s="130">
        <v>1</v>
      </c>
      <c r="N129" s="131">
        <f t="shared" si="15"/>
        <v>1122.8250599999999</v>
      </c>
      <c r="O129"/>
      <c r="P129" s="129">
        <f t="shared" si="16"/>
        <v>1</v>
      </c>
      <c r="Q129" s="13">
        <f t="shared" si="16"/>
        <v>1122.8250599999999</v>
      </c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</row>
    <row r="130" spans="1:51" s="13" customFormat="1" ht="22.5" hidden="1" customHeight="1" outlineLevel="1">
      <c r="A130" s="10" t="s">
        <v>1603</v>
      </c>
      <c r="B130" s="11" t="s">
        <v>1895</v>
      </c>
      <c r="C130" s="10" t="s">
        <v>1674</v>
      </c>
      <c r="D130" s="10" t="s">
        <v>1765</v>
      </c>
      <c r="E130" s="11" t="s">
        <v>1643</v>
      </c>
      <c r="F130" s="12">
        <v>7.37</v>
      </c>
      <c r="G130" s="12">
        <v>6.83</v>
      </c>
      <c r="H130" s="143">
        <f ca="1">'ANEXO XI - DESCRITIVO'!H130</f>
        <v>61.084070849999996</v>
      </c>
      <c r="M130" s="130">
        <v>1</v>
      </c>
      <c r="N130" s="131">
        <f t="shared" si="15"/>
        <v>61.084070849999996</v>
      </c>
      <c r="O130"/>
      <c r="P130" s="129">
        <f t="shared" si="16"/>
        <v>1</v>
      </c>
      <c r="Q130" s="13">
        <f t="shared" si="16"/>
        <v>61.084070849999996</v>
      </c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</row>
    <row r="131" spans="1:51" s="111" customFormat="1" ht="15.75" customHeight="1" collapsed="1">
      <c r="A131" s="141" t="s">
        <v>1716</v>
      </c>
      <c r="B131" s="142"/>
      <c r="C131" s="141"/>
      <c r="D131" s="141" t="s">
        <v>1901</v>
      </c>
      <c r="E131" s="141"/>
      <c r="F131" s="143"/>
      <c r="G131" s="143"/>
      <c r="H131" s="143">
        <f ca="1">'ANEXO XI - DESCRITIVO'!H131</f>
        <v>14322.79449</v>
      </c>
      <c r="I131" s="145"/>
      <c r="J131" s="191">
        <f>SUM(J132:J133)</f>
        <v>0</v>
      </c>
      <c r="K131" s="144">
        <f>L131/$H131</f>
        <v>1</v>
      </c>
      <c r="L131" s="189">
        <f>SUM(L132:L133)</f>
        <v>14322.79449</v>
      </c>
      <c r="M131" s="145"/>
      <c r="N131" s="191">
        <f>SUM(N132:N133)</f>
        <v>0</v>
      </c>
      <c r="O131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10"/>
    </row>
    <row r="132" spans="1:51" s="13" customFormat="1" ht="22.5" hidden="1" customHeight="1" outlineLevel="1">
      <c r="A132" s="10" t="s">
        <v>1949</v>
      </c>
      <c r="B132" s="11" t="s">
        <v>1792</v>
      </c>
      <c r="C132" s="10" t="s">
        <v>1577</v>
      </c>
      <c r="D132" s="10" t="s">
        <v>1933</v>
      </c>
      <c r="E132" s="11" t="s">
        <v>1735</v>
      </c>
      <c r="F132" s="12">
        <v>1</v>
      </c>
      <c r="G132" s="12">
        <v>8250</v>
      </c>
      <c r="H132" s="143">
        <f ca="1">'ANEXO XI - DESCRITIVO'!H132</f>
        <v>9947.85</v>
      </c>
      <c r="K132" s="130">
        <v>1</v>
      </c>
      <c r="L132" s="131">
        <f>K132*$H132</f>
        <v>9947.85</v>
      </c>
      <c r="O132"/>
      <c r="P132" s="129">
        <f>I132+K132+M132</f>
        <v>1</v>
      </c>
      <c r="Q132" s="13">
        <f>J132+L132+N132</f>
        <v>9947.85</v>
      </c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</row>
    <row r="133" spans="1:51" s="13" customFormat="1" ht="22.5" hidden="1" customHeight="1" outlineLevel="1">
      <c r="A133" s="10" t="s">
        <v>1950</v>
      </c>
      <c r="B133" s="11" t="s">
        <v>1793</v>
      </c>
      <c r="C133" s="10" t="s">
        <v>1577</v>
      </c>
      <c r="D133" s="10" t="s">
        <v>1589</v>
      </c>
      <c r="E133" s="11" t="s">
        <v>1735</v>
      </c>
      <c r="F133" s="12">
        <v>1</v>
      </c>
      <c r="G133" s="12">
        <v>3609.8</v>
      </c>
      <c r="H133" s="143">
        <f ca="1">'ANEXO XI - DESCRITIVO'!H133</f>
        <v>4374.9444899999999</v>
      </c>
      <c r="K133" s="130">
        <v>1</v>
      </c>
      <c r="L133" s="131">
        <f>K133*$H133</f>
        <v>4374.9444899999999</v>
      </c>
      <c r="O133"/>
      <c r="P133" s="129">
        <f>I133+K133+M133</f>
        <v>1</v>
      </c>
      <c r="Q133" s="13">
        <f>J133+L133+N133</f>
        <v>4374.9444899999999</v>
      </c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</row>
    <row r="134" spans="1:51" s="111" customFormat="1" ht="15" customHeight="1" collapsed="1">
      <c r="A134" s="141" t="s">
        <v>1717</v>
      </c>
      <c r="B134" s="142"/>
      <c r="C134" s="141"/>
      <c r="D134" s="141" t="s">
        <v>1537</v>
      </c>
      <c r="E134" s="141"/>
      <c r="F134" s="143"/>
      <c r="G134" s="143"/>
      <c r="H134" s="143">
        <f ca="1">'ANEXO XI - DESCRITIVO'!H134</f>
        <v>5588.051085000001</v>
      </c>
      <c r="I134" s="145"/>
      <c r="J134" s="191">
        <f>SUM(J135)</f>
        <v>0</v>
      </c>
      <c r="K134" s="145"/>
      <c r="L134" s="191">
        <f>SUM(L135)</f>
        <v>0</v>
      </c>
      <c r="M134" s="144">
        <f>N134/$H134</f>
        <v>1</v>
      </c>
      <c r="N134" s="189">
        <f>SUM(N135)</f>
        <v>5588.051085000001</v>
      </c>
      <c r="O134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  <c r="AB134" s="110"/>
      <c r="AC134" s="110"/>
      <c r="AD134" s="110"/>
      <c r="AE134" s="110"/>
      <c r="AF134" s="110"/>
      <c r="AG134" s="110"/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10"/>
    </row>
    <row r="135" spans="1:51" s="13" customFormat="1" ht="22.5" hidden="1" customHeight="1" outlineLevel="1">
      <c r="A135" s="10" t="s">
        <v>1899</v>
      </c>
      <c r="B135" s="11" t="s">
        <v>1907</v>
      </c>
      <c r="C135" s="10" t="s">
        <v>1577</v>
      </c>
      <c r="D135" s="10" t="s">
        <v>1682</v>
      </c>
      <c r="E135" s="11" t="s">
        <v>1735</v>
      </c>
      <c r="F135" s="12">
        <v>1</v>
      </c>
      <c r="G135" s="12">
        <v>4544.49</v>
      </c>
      <c r="H135" s="143">
        <f ca="1">'ANEXO XI - DESCRITIVO'!H135</f>
        <v>5588.051085000001</v>
      </c>
      <c r="M135" s="130">
        <v>1</v>
      </c>
      <c r="N135" s="131">
        <f>M135*$H135</f>
        <v>5588.051085000001</v>
      </c>
      <c r="O135"/>
      <c r="P135" s="129">
        <f>I135+K135+M135</f>
        <v>1</v>
      </c>
      <c r="Q135" s="13">
        <f>J135+L135+N135</f>
        <v>5588.051085000001</v>
      </c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</row>
    <row r="136" spans="1:51" s="111" customFormat="1" ht="15.75" customHeight="1" collapsed="1">
      <c r="A136" s="141" t="s">
        <v>1718</v>
      </c>
      <c r="B136" s="142"/>
      <c r="C136" s="141"/>
      <c r="D136" s="141" t="s">
        <v>1911</v>
      </c>
      <c r="E136" s="141"/>
      <c r="F136" s="143"/>
      <c r="G136" s="143"/>
      <c r="H136" s="143">
        <f ca="1">'ANEXO XI - DESCRITIVO'!H136</f>
        <v>1417.5735</v>
      </c>
      <c r="I136" s="145"/>
      <c r="J136" s="191">
        <f>SUM(J137)</f>
        <v>0</v>
      </c>
      <c r="K136" s="144">
        <f>L136/$H136</f>
        <v>0.5</v>
      </c>
      <c r="L136" s="189">
        <f>SUM(L137)</f>
        <v>708.78674999999998</v>
      </c>
      <c r="M136" s="144">
        <f>N136/$H136</f>
        <v>0.5</v>
      </c>
      <c r="N136" s="189">
        <f>SUM(N137)</f>
        <v>708.78674999999998</v>
      </c>
      <c r="O136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  <c r="AA136" s="110"/>
      <c r="AB136" s="110"/>
      <c r="AC136" s="110"/>
      <c r="AD136" s="110"/>
      <c r="AE136" s="110"/>
      <c r="AF136" s="110"/>
      <c r="AG136" s="110"/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</row>
    <row r="137" spans="1:51" s="13" customFormat="1" ht="22.5" hidden="1" customHeight="1" outlineLevel="1">
      <c r="A137" s="10" t="s">
        <v>1856</v>
      </c>
      <c r="B137" s="11" t="s">
        <v>1631</v>
      </c>
      <c r="C137" s="10" t="s">
        <v>1674</v>
      </c>
      <c r="D137" s="10" t="s">
        <v>1628</v>
      </c>
      <c r="E137" s="11" t="s">
        <v>1643</v>
      </c>
      <c r="F137" s="12">
        <v>525</v>
      </c>
      <c r="G137" s="12">
        <v>2.0499999999999998</v>
      </c>
      <c r="H137" s="143">
        <f ca="1">'ANEXO XI - DESCRITIVO'!H137</f>
        <v>1417.5735</v>
      </c>
      <c r="K137" s="130">
        <v>0.5</v>
      </c>
      <c r="L137" s="131">
        <f>K137*$H137</f>
        <v>708.78674999999998</v>
      </c>
      <c r="M137" s="130">
        <v>0.5</v>
      </c>
      <c r="N137" s="131">
        <f>M137*$H137</f>
        <v>708.78674999999998</v>
      </c>
      <c r="O137"/>
      <c r="P137" s="129">
        <f>I137+K137+M137</f>
        <v>1</v>
      </c>
      <c r="Q137" s="13">
        <f>J137+L137+N137</f>
        <v>1417.5735</v>
      </c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</row>
    <row r="138" spans="1:51" s="111" customFormat="1" ht="15.75" customHeight="1" collapsed="1">
      <c r="A138" s="141" t="s">
        <v>1719</v>
      </c>
      <c r="B138" s="142"/>
      <c r="C138" s="141"/>
      <c r="D138" s="141" t="s">
        <v>1940</v>
      </c>
      <c r="E138" s="141"/>
      <c r="F138" s="143"/>
      <c r="G138" s="143"/>
      <c r="H138" s="143">
        <f ca="1">'ANEXO XI - DESCRITIVO'!H138</f>
        <v>6173.69</v>
      </c>
      <c r="I138" s="145"/>
      <c r="J138" s="191">
        <f>SUM(J139)</f>
        <v>0</v>
      </c>
      <c r="K138" s="145"/>
      <c r="L138" s="191">
        <f>SUM(L139)</f>
        <v>0</v>
      </c>
      <c r="M138" s="144">
        <f>N138/$H138</f>
        <v>1</v>
      </c>
      <c r="N138" s="189">
        <f>SUM(N139)</f>
        <v>6173.69</v>
      </c>
      <c r="O138"/>
      <c r="P138" s="110"/>
      <c r="Q138" s="110"/>
      <c r="R138" s="110"/>
      <c r="S138" s="110"/>
      <c r="T138" s="110"/>
      <c r="U138" s="110"/>
      <c r="V138" s="110"/>
      <c r="W138" s="110"/>
      <c r="X138" s="110"/>
      <c r="Y138" s="110"/>
      <c r="Z138" s="110"/>
      <c r="AA138" s="110"/>
      <c r="AB138" s="110"/>
      <c r="AC138" s="110"/>
      <c r="AD138" s="110"/>
      <c r="AE138" s="110"/>
      <c r="AF138" s="110"/>
      <c r="AG138" s="110"/>
      <c r="AH138" s="110"/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10"/>
      <c r="AV138" s="110"/>
      <c r="AW138" s="110"/>
      <c r="AX138" s="110"/>
      <c r="AY138" s="110"/>
    </row>
    <row r="139" spans="1:51" s="13" customFormat="1" ht="22.5" hidden="1" customHeight="1" outlineLevel="1">
      <c r="A139" s="10" t="s">
        <v>1777</v>
      </c>
      <c r="B139" s="11" t="s">
        <v>1823</v>
      </c>
      <c r="C139" s="10" t="s">
        <v>1577</v>
      </c>
      <c r="D139" s="10" t="s">
        <v>1556</v>
      </c>
      <c r="E139" s="11" t="s">
        <v>1735</v>
      </c>
      <c r="F139" s="12">
        <v>1</v>
      </c>
      <c r="G139" s="12">
        <v>5120</v>
      </c>
      <c r="H139" s="143">
        <f ca="1">'ANEXO XI - DESCRITIVO'!H139</f>
        <v>6173.69</v>
      </c>
      <c r="M139" s="130">
        <v>1</v>
      </c>
      <c r="N139" s="131">
        <f>M139*$H139</f>
        <v>6173.69</v>
      </c>
      <c r="O139"/>
      <c r="P139" s="129">
        <f>I139+K139+M139</f>
        <v>1</v>
      </c>
      <c r="Q139" s="13">
        <f>J139+L139+N139</f>
        <v>6173.69</v>
      </c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</row>
    <row r="140" spans="1:51" s="111" customFormat="1" ht="15.75" customHeight="1" collapsed="1">
      <c r="A140" s="141" t="s">
        <v>1720</v>
      </c>
      <c r="B140" s="142"/>
      <c r="C140" s="141"/>
      <c r="D140" s="141" t="s">
        <v>1710</v>
      </c>
      <c r="E140" s="141"/>
      <c r="F140" s="143"/>
      <c r="G140" s="143"/>
      <c r="H140" s="143">
        <f ca="1">'ANEXO XI - DESCRITIVO'!H140</f>
        <v>231.02124000000001</v>
      </c>
      <c r="I140" s="145"/>
      <c r="J140" s="191">
        <f>SUM(J141)</f>
        <v>0</v>
      </c>
      <c r="K140" s="145"/>
      <c r="L140" s="191">
        <f>SUM(L141)</f>
        <v>0</v>
      </c>
      <c r="M140" s="144">
        <f>N140/$H140</f>
        <v>1</v>
      </c>
      <c r="N140" s="189">
        <f>SUM(N141)</f>
        <v>231.02124000000001</v>
      </c>
      <c r="O14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  <c r="AA140" s="110"/>
      <c r="AB140" s="110"/>
      <c r="AC140" s="110"/>
      <c r="AD140" s="110"/>
      <c r="AE140" s="110"/>
      <c r="AF140" s="110"/>
      <c r="AG140" s="110"/>
      <c r="AH140" s="110"/>
      <c r="AI140" s="110"/>
      <c r="AJ140" s="110"/>
      <c r="AK140" s="110"/>
      <c r="AL140" s="110"/>
      <c r="AM140" s="110"/>
      <c r="AN140" s="110"/>
      <c r="AO140" s="110"/>
      <c r="AP140" s="110"/>
      <c r="AQ140" s="110"/>
      <c r="AR140" s="110"/>
      <c r="AS140" s="110"/>
      <c r="AT140" s="110"/>
      <c r="AU140" s="110"/>
      <c r="AV140" s="110"/>
      <c r="AW140" s="110"/>
      <c r="AX140" s="110"/>
      <c r="AY140" s="110"/>
    </row>
    <row r="141" spans="1:51" s="14" customFormat="1" hidden="1" outlineLevel="1">
      <c r="A141" s="10" t="s">
        <v>1726</v>
      </c>
      <c r="B141" s="11" t="s">
        <v>1826</v>
      </c>
      <c r="C141" s="10" t="s">
        <v>1577</v>
      </c>
      <c r="D141" s="10" t="s">
        <v>1920</v>
      </c>
      <c r="E141" s="11" t="s">
        <v>1735</v>
      </c>
      <c r="F141" s="12">
        <v>2</v>
      </c>
      <c r="G141" s="12">
        <v>95.69</v>
      </c>
      <c r="H141" s="143">
        <f ca="1">'ANEXO XI - DESCRITIVO'!H141</f>
        <v>231.02124000000001</v>
      </c>
      <c r="I141" s="192"/>
      <c r="J141" s="192"/>
      <c r="K141" s="192"/>
      <c r="L141" s="192"/>
      <c r="M141" s="130">
        <v>1</v>
      </c>
      <c r="N141" s="131">
        <f>M141*$H141</f>
        <v>231.02124000000001</v>
      </c>
      <c r="O141"/>
      <c r="P141" s="129">
        <f>I141+K141+M141</f>
        <v>1</v>
      </c>
      <c r="Q141" s="13">
        <f>J141+L141+N141</f>
        <v>231.02124000000001</v>
      </c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</row>
    <row r="142" spans="1:51" s="109" customFormat="1" collapsed="1">
      <c r="A142" s="141" t="s">
        <v>1729</v>
      </c>
      <c r="B142" s="142"/>
      <c r="C142" s="141"/>
      <c r="D142" s="141" t="s">
        <v>1621</v>
      </c>
      <c r="E142" s="141"/>
      <c r="F142" s="143"/>
      <c r="G142" s="143"/>
      <c r="H142" s="143">
        <f ca="1">'ANEXO XI - DESCRITIVO'!H142</f>
        <v>1318.3565149999999</v>
      </c>
      <c r="I142" s="144">
        <f>J142/$H142</f>
        <v>1</v>
      </c>
      <c r="J142" s="189">
        <f>SUM(J143:J145)</f>
        <v>1318.3565149999999</v>
      </c>
      <c r="K142" s="193"/>
      <c r="L142" s="191">
        <f>SUM(L143:L145)</f>
        <v>0</v>
      </c>
      <c r="M142" s="193"/>
      <c r="N142" s="191">
        <f>SUM(N143:N145)</f>
        <v>0</v>
      </c>
      <c r="O142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108"/>
      <c r="AB142" s="108"/>
      <c r="AC142" s="108"/>
      <c r="AD142" s="108"/>
      <c r="AE142" s="108"/>
      <c r="AF142" s="108"/>
      <c r="AG142" s="108"/>
      <c r="AH142" s="108"/>
      <c r="AI142" s="108"/>
      <c r="AJ142" s="108"/>
      <c r="AK142" s="108"/>
      <c r="AL142" s="108"/>
      <c r="AM142" s="108"/>
      <c r="AN142" s="108"/>
      <c r="AO142" s="108"/>
      <c r="AP142" s="108"/>
      <c r="AQ142" s="108"/>
      <c r="AR142" s="108"/>
      <c r="AS142" s="108"/>
      <c r="AT142" s="108"/>
      <c r="AU142" s="108"/>
      <c r="AV142" s="108"/>
      <c r="AW142" s="108"/>
      <c r="AX142" s="108"/>
      <c r="AY142" s="108"/>
    </row>
    <row r="143" spans="1:51" s="14" customFormat="1" hidden="1" outlineLevel="1">
      <c r="A143" s="10" t="s">
        <v>1806</v>
      </c>
      <c r="B143" s="11" t="s">
        <v>1607</v>
      </c>
      <c r="C143" s="10" t="s">
        <v>1674</v>
      </c>
      <c r="D143" s="10" t="s">
        <v>1727</v>
      </c>
      <c r="E143" s="11" t="s">
        <v>1582</v>
      </c>
      <c r="F143" s="12">
        <v>16</v>
      </c>
      <c r="G143" s="12">
        <v>12.98</v>
      </c>
      <c r="H143" s="143">
        <f ca="1">'ANEXO XI - DESCRITIVO'!H143</f>
        <v>276.73720000000003</v>
      </c>
      <c r="I143" s="130">
        <v>1</v>
      </c>
      <c r="J143" s="131">
        <f>I143*$H143</f>
        <v>276.73720000000003</v>
      </c>
      <c r="K143" s="192"/>
      <c r="L143" s="192"/>
      <c r="M143" s="192"/>
      <c r="N143" s="192"/>
      <c r="O143"/>
      <c r="P143" s="129">
        <f t="shared" ref="P143:Q145" si="17">I143+K143+M143</f>
        <v>1</v>
      </c>
      <c r="Q143" s="13">
        <f t="shared" si="17"/>
        <v>276.73720000000003</v>
      </c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</row>
    <row r="144" spans="1:51" s="14" customFormat="1" hidden="1" outlineLevel="1">
      <c r="A144" s="10" t="s">
        <v>1807</v>
      </c>
      <c r="B144" s="11" t="s">
        <v>1952</v>
      </c>
      <c r="C144" s="10" t="s">
        <v>1674</v>
      </c>
      <c r="D144" s="10" t="s">
        <v>1595</v>
      </c>
      <c r="E144" s="11" t="s">
        <v>1582</v>
      </c>
      <c r="F144" s="12">
        <v>16</v>
      </c>
      <c r="G144" s="12">
        <v>22.24</v>
      </c>
      <c r="H144" s="143">
        <f ca="1">'ANEXO XI - DESCRITIVO'!H144</f>
        <v>486.63183999999995</v>
      </c>
      <c r="I144" s="130">
        <v>1</v>
      </c>
      <c r="J144" s="131">
        <f>I144*$H144</f>
        <v>486.63183999999995</v>
      </c>
      <c r="K144" s="192"/>
      <c r="L144" s="192"/>
      <c r="M144" s="192"/>
      <c r="N144" s="192"/>
      <c r="O144"/>
      <c r="P144" s="129">
        <f t="shared" si="17"/>
        <v>1</v>
      </c>
      <c r="Q144" s="13">
        <f t="shared" si="17"/>
        <v>486.63183999999995</v>
      </c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</row>
    <row r="145" spans="1:51" s="14" customFormat="1" ht="15.75" hidden="1" customHeight="1" outlineLevel="1">
      <c r="A145" s="10" t="s">
        <v>1809</v>
      </c>
      <c r="B145" s="11" t="s">
        <v>1892</v>
      </c>
      <c r="C145" s="10" t="s">
        <v>1646</v>
      </c>
      <c r="D145" s="10" t="s">
        <v>1550</v>
      </c>
      <c r="E145" s="11" t="s">
        <v>1644</v>
      </c>
      <c r="F145" s="12">
        <v>5</v>
      </c>
      <c r="G145" s="12">
        <v>84.7</v>
      </c>
      <c r="H145" s="143">
        <f ca="1">'ANEXO XI - DESCRITIVO'!H145</f>
        <v>554.98747500000002</v>
      </c>
      <c r="I145" s="130">
        <v>1</v>
      </c>
      <c r="J145" s="131">
        <f>I145*$H145</f>
        <v>554.98747500000002</v>
      </c>
      <c r="K145" s="192"/>
      <c r="L145" s="192"/>
      <c r="M145" s="192"/>
      <c r="N145" s="192"/>
      <c r="O145"/>
      <c r="P145" s="129">
        <f t="shared" si="17"/>
        <v>1</v>
      </c>
      <c r="Q145" s="13">
        <f t="shared" si="17"/>
        <v>554.98747500000002</v>
      </c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</row>
    <row r="146" spans="1:51" s="109" customFormat="1" ht="15" customHeight="1" collapsed="1">
      <c r="A146" s="141" t="s">
        <v>1730</v>
      </c>
      <c r="B146" s="142"/>
      <c r="C146" s="141"/>
      <c r="D146" s="141" t="s">
        <v>1938</v>
      </c>
      <c r="E146" s="141"/>
      <c r="F146" s="143"/>
      <c r="G146" s="143"/>
      <c r="H146" s="143">
        <f ca="1">'ANEXO XI - DESCRITIVO'!H146</f>
        <v>1318.3565149999999</v>
      </c>
      <c r="I146" s="193"/>
      <c r="J146" s="191">
        <f>SUM(J147:J149)</f>
        <v>0</v>
      </c>
      <c r="K146" s="193"/>
      <c r="L146" s="191">
        <f>SUM(L147:L149)</f>
        <v>0</v>
      </c>
      <c r="M146" s="144">
        <f>N146/$H146</f>
        <v>1</v>
      </c>
      <c r="N146" s="189">
        <f>SUM(N147:N149)</f>
        <v>1318.3565149999999</v>
      </c>
      <c r="O146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108"/>
      <c r="AB146" s="108"/>
      <c r="AC146" s="108"/>
      <c r="AD146" s="108"/>
      <c r="AE146" s="108"/>
      <c r="AF146" s="108"/>
      <c r="AG146" s="108"/>
      <c r="AH146" s="108"/>
      <c r="AI146" s="108"/>
      <c r="AJ146" s="108"/>
      <c r="AK146" s="108"/>
      <c r="AL146" s="108"/>
      <c r="AM146" s="108"/>
      <c r="AN146" s="108"/>
      <c r="AO146" s="108"/>
      <c r="AP146" s="108"/>
      <c r="AQ146" s="108"/>
      <c r="AR146" s="108"/>
      <c r="AS146" s="108"/>
      <c r="AT146" s="108"/>
      <c r="AU146" s="108"/>
      <c r="AV146" s="108"/>
      <c r="AW146" s="108"/>
      <c r="AX146" s="108"/>
      <c r="AY146" s="108"/>
    </row>
    <row r="147" spans="1:51" s="14" customFormat="1" hidden="1" outlineLevel="1">
      <c r="A147" s="25" t="s">
        <v>1742</v>
      </c>
      <c r="B147" s="11" t="s">
        <v>1607</v>
      </c>
      <c r="C147" s="10" t="s">
        <v>1674</v>
      </c>
      <c r="D147" s="10" t="s">
        <v>1727</v>
      </c>
      <c r="E147" s="11" t="s">
        <v>1582</v>
      </c>
      <c r="F147" s="12">
        <v>16</v>
      </c>
      <c r="G147" s="12">
        <v>12.98</v>
      </c>
      <c r="H147" s="143">
        <f ca="1">'ANEXO XI - DESCRITIVO'!H147</f>
        <v>276.73720000000003</v>
      </c>
      <c r="M147" s="130">
        <v>1</v>
      </c>
      <c r="N147" s="131">
        <f>M147*$H147</f>
        <v>276.73720000000003</v>
      </c>
      <c r="O147" s="19"/>
      <c r="P147" s="129">
        <f t="shared" ref="P147:Q149" si="18">I147+K147+M147</f>
        <v>1</v>
      </c>
      <c r="Q147" s="13">
        <f t="shared" si="18"/>
        <v>276.73720000000003</v>
      </c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</row>
    <row r="148" spans="1:51" s="14" customFormat="1" hidden="1" outlineLevel="1">
      <c r="A148" s="25" t="s">
        <v>1743</v>
      </c>
      <c r="B148" s="11" t="s">
        <v>1952</v>
      </c>
      <c r="C148" s="10" t="s">
        <v>1674</v>
      </c>
      <c r="D148" s="10" t="s">
        <v>1595</v>
      </c>
      <c r="E148" s="11" t="s">
        <v>1582</v>
      </c>
      <c r="F148" s="12">
        <v>16</v>
      </c>
      <c r="G148" s="12">
        <v>22.24</v>
      </c>
      <c r="H148" s="143">
        <f ca="1">'ANEXO XI - DESCRITIVO'!H148</f>
        <v>486.63183999999995</v>
      </c>
      <c r="M148" s="130">
        <v>1</v>
      </c>
      <c r="N148" s="131">
        <f>M148*$H148</f>
        <v>486.63183999999995</v>
      </c>
      <c r="O148" s="19"/>
      <c r="P148" s="129">
        <f t="shared" si="18"/>
        <v>1</v>
      </c>
      <c r="Q148" s="13">
        <f t="shared" si="18"/>
        <v>486.63183999999995</v>
      </c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</row>
    <row r="149" spans="1:51" s="14" customFormat="1" ht="23.25" hidden="1" outlineLevel="1" thickBot="1">
      <c r="A149" s="27" t="s">
        <v>1744</v>
      </c>
      <c r="B149" s="28" t="s">
        <v>1892</v>
      </c>
      <c r="C149" s="29" t="s">
        <v>1646</v>
      </c>
      <c r="D149" s="29" t="s">
        <v>1550</v>
      </c>
      <c r="E149" s="28" t="s">
        <v>1644</v>
      </c>
      <c r="F149" s="30">
        <v>5</v>
      </c>
      <c r="G149" s="30">
        <v>84.7</v>
      </c>
      <c r="H149" s="143">
        <f ca="1">'ANEXO XI - DESCRITIVO'!H149</f>
        <v>554.98747500000002</v>
      </c>
      <c r="I149" s="120"/>
      <c r="J149" s="120"/>
      <c r="K149" s="120"/>
      <c r="L149" s="120"/>
      <c r="M149" s="130">
        <v>1</v>
      </c>
      <c r="N149" s="131">
        <f>M149*$H149</f>
        <v>554.98747500000002</v>
      </c>
      <c r="O149" s="19"/>
      <c r="P149" s="129">
        <f t="shared" si="18"/>
        <v>1</v>
      </c>
      <c r="Q149" s="13">
        <f t="shared" si="18"/>
        <v>554.98747500000002</v>
      </c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</row>
    <row r="150" spans="1:51" collapsed="1"/>
    <row r="151" spans="1:51" ht="15.75" thickBot="1">
      <c r="H151" s="140">
        <f>SUM(H13:H149)/2</f>
        <v>257563.63662804992</v>
      </c>
      <c r="I151" s="139">
        <f>J151/$H$151</f>
        <v>1.7891448402146633E-2</v>
      </c>
      <c r="J151" s="140">
        <f>SUM(J13:J149)/2</f>
        <v>4608.1865149999994</v>
      </c>
      <c r="K151" s="139">
        <f>L151/$H$151</f>
        <v>0.60257386503117827</v>
      </c>
      <c r="L151" s="140">
        <f>SUM(L13:L149)/2</f>
        <v>155201.11601445</v>
      </c>
      <c r="M151" s="139">
        <f>N151/$H$151</f>
        <v>0.37953468656667549</v>
      </c>
      <c r="N151" s="140">
        <f>SUM(N13:N149)/2</f>
        <v>97754.334098600026</v>
      </c>
      <c r="Q151" s="30">
        <f>SUM(Q13:Q149)</f>
        <v>257563.63662805001</v>
      </c>
    </row>
    <row r="153" spans="1:51" ht="15.75" thickBot="1">
      <c r="J153" s="292">
        <f>J151+L151+N151</f>
        <v>257563.63662805004</v>
      </c>
      <c r="K153" s="293"/>
      <c r="L153" s="293"/>
      <c r="M153" s="293"/>
      <c r="N153" s="294"/>
    </row>
  </sheetData>
  <mergeCells count="21">
    <mergeCell ref="A7:N7"/>
    <mergeCell ref="A1:N1"/>
    <mergeCell ref="A2:N2"/>
    <mergeCell ref="A3:N3"/>
    <mergeCell ref="A4:N5"/>
    <mergeCell ref="A6:N6"/>
    <mergeCell ref="K8:N8"/>
    <mergeCell ref="K9:N9"/>
    <mergeCell ref="A10:N10"/>
    <mergeCell ref="A11:A12"/>
    <mergeCell ref="B11:B12"/>
    <mergeCell ref="C11:C12"/>
    <mergeCell ref="D11:D12"/>
    <mergeCell ref="E11:E12"/>
    <mergeCell ref="F11:F12"/>
    <mergeCell ref="M11:N11"/>
    <mergeCell ref="G11:G12"/>
    <mergeCell ref="H11:H12"/>
    <mergeCell ref="I11:J11"/>
    <mergeCell ref="K11:L11"/>
    <mergeCell ref="J153:N153"/>
  </mergeCells>
  <phoneticPr fontId="4" type="noConversion"/>
  <conditionalFormatting sqref="Q14">
    <cfRule type="cellIs" dxfId="95" priority="47" operator="equal">
      <formula>H14</formula>
    </cfRule>
    <cfRule type="cellIs" dxfId="94" priority="48" operator="notEqual">
      <formula>H14</formula>
    </cfRule>
  </conditionalFormatting>
  <conditionalFormatting sqref="Q15:Q16">
    <cfRule type="cellIs" dxfId="93" priority="45" operator="equal">
      <formula>H15</formula>
    </cfRule>
    <cfRule type="cellIs" dxfId="92" priority="46" operator="notEqual">
      <formula>H15</formula>
    </cfRule>
  </conditionalFormatting>
  <conditionalFormatting sqref="Q17">
    <cfRule type="cellIs" dxfId="91" priority="43" operator="equal">
      <formula>H17</formula>
    </cfRule>
    <cfRule type="cellIs" dxfId="90" priority="44" operator="notEqual">
      <formula>H17</formula>
    </cfRule>
  </conditionalFormatting>
  <conditionalFormatting sqref="Q18">
    <cfRule type="cellIs" dxfId="89" priority="41" operator="equal">
      <formula>H18</formula>
    </cfRule>
    <cfRule type="cellIs" dxfId="88" priority="42" operator="notEqual">
      <formula>H18</formula>
    </cfRule>
  </conditionalFormatting>
  <conditionalFormatting sqref="Q20:Q34">
    <cfRule type="cellIs" dxfId="87" priority="39" operator="equal">
      <formula>H20</formula>
    </cfRule>
    <cfRule type="cellIs" dxfId="86" priority="40" operator="notEqual">
      <formula>H20</formula>
    </cfRule>
  </conditionalFormatting>
  <conditionalFormatting sqref="Q36:Q41">
    <cfRule type="cellIs" dxfId="85" priority="37" operator="equal">
      <formula>H36</formula>
    </cfRule>
    <cfRule type="cellIs" dxfId="84" priority="38" operator="notEqual">
      <formula>H36</formula>
    </cfRule>
  </conditionalFormatting>
  <conditionalFormatting sqref="Q43:Q46">
    <cfRule type="cellIs" dxfId="83" priority="35" operator="equal">
      <formula>H43</formula>
    </cfRule>
    <cfRule type="cellIs" dxfId="82" priority="36" operator="notEqual">
      <formula>H43</formula>
    </cfRule>
  </conditionalFormatting>
  <conditionalFormatting sqref="Q48:Q50">
    <cfRule type="cellIs" dxfId="81" priority="33" operator="equal">
      <formula>H48</formula>
    </cfRule>
    <cfRule type="cellIs" dxfId="80" priority="34" operator="notEqual">
      <formula>H48</formula>
    </cfRule>
  </conditionalFormatting>
  <conditionalFormatting sqref="Q52:Q57">
    <cfRule type="cellIs" dxfId="79" priority="31" operator="equal">
      <formula>H52</formula>
    </cfRule>
    <cfRule type="cellIs" dxfId="78" priority="32" operator="notEqual">
      <formula>H52</formula>
    </cfRule>
  </conditionalFormatting>
  <conditionalFormatting sqref="Q59:Q66">
    <cfRule type="cellIs" dxfId="77" priority="29" operator="equal">
      <formula>H59</formula>
    </cfRule>
    <cfRule type="cellIs" dxfId="76" priority="30" operator="notEqual">
      <formula>H59</formula>
    </cfRule>
  </conditionalFormatting>
  <conditionalFormatting sqref="Q68:Q94">
    <cfRule type="cellIs" dxfId="75" priority="27" operator="equal">
      <formula>H68</formula>
    </cfRule>
    <cfRule type="cellIs" dxfId="74" priority="28" operator="notEqual">
      <formula>H68</formula>
    </cfRule>
  </conditionalFormatting>
  <conditionalFormatting sqref="Q96:Q107">
    <cfRule type="cellIs" dxfId="73" priority="25" operator="equal">
      <formula>H96</formula>
    </cfRule>
    <cfRule type="cellIs" dxfId="72" priority="26" operator="notEqual">
      <formula>H96</formula>
    </cfRule>
  </conditionalFormatting>
  <conditionalFormatting sqref="Q109:Q110">
    <cfRule type="cellIs" dxfId="71" priority="23" operator="equal">
      <formula>H109</formula>
    </cfRule>
    <cfRule type="cellIs" dxfId="70" priority="24" operator="notEqual">
      <formula>H109</formula>
    </cfRule>
  </conditionalFormatting>
  <conditionalFormatting sqref="Q112:Q113">
    <cfRule type="cellIs" dxfId="69" priority="21" operator="equal">
      <formula>H112</formula>
    </cfRule>
    <cfRule type="cellIs" dxfId="68" priority="22" operator="notEqual">
      <formula>H112</formula>
    </cfRule>
  </conditionalFormatting>
  <conditionalFormatting sqref="Q115:Q119">
    <cfRule type="cellIs" dxfId="67" priority="19" operator="equal">
      <formula>H115</formula>
    </cfRule>
    <cfRule type="cellIs" dxfId="66" priority="20" operator="notEqual">
      <formula>H115</formula>
    </cfRule>
  </conditionalFormatting>
  <conditionalFormatting sqref="Q121">
    <cfRule type="cellIs" dxfId="65" priority="17" operator="equal">
      <formula>H121</formula>
    </cfRule>
    <cfRule type="cellIs" dxfId="64" priority="18" operator="notEqual">
      <formula>H121</formula>
    </cfRule>
  </conditionalFormatting>
  <conditionalFormatting sqref="Q123:Q130">
    <cfRule type="cellIs" dxfId="63" priority="15" operator="equal">
      <formula>H123</formula>
    </cfRule>
    <cfRule type="cellIs" dxfId="62" priority="16" operator="notEqual">
      <formula>H123</formula>
    </cfRule>
  </conditionalFormatting>
  <conditionalFormatting sqref="Q132:Q133">
    <cfRule type="cellIs" dxfId="61" priority="13" operator="equal">
      <formula>H132</formula>
    </cfRule>
    <cfRule type="cellIs" dxfId="60" priority="14" operator="notEqual">
      <formula>H132</formula>
    </cfRule>
  </conditionalFormatting>
  <conditionalFormatting sqref="Q135">
    <cfRule type="cellIs" dxfId="59" priority="11" operator="equal">
      <formula>H135</formula>
    </cfRule>
    <cfRule type="cellIs" dxfId="58" priority="12" operator="notEqual">
      <formula>H135</formula>
    </cfRule>
  </conditionalFormatting>
  <conditionalFormatting sqref="Q137">
    <cfRule type="cellIs" dxfId="57" priority="9" operator="equal">
      <formula>H137</formula>
    </cfRule>
    <cfRule type="cellIs" dxfId="56" priority="10" operator="notEqual">
      <formula>H137</formula>
    </cfRule>
  </conditionalFormatting>
  <conditionalFormatting sqref="Q139">
    <cfRule type="cellIs" dxfId="55" priority="7" operator="equal">
      <formula>H139</formula>
    </cfRule>
    <cfRule type="cellIs" dxfId="54" priority="8" operator="notEqual">
      <formula>H139</formula>
    </cfRule>
  </conditionalFormatting>
  <conditionalFormatting sqref="Q141">
    <cfRule type="cellIs" dxfId="53" priority="5" operator="equal">
      <formula>H141</formula>
    </cfRule>
    <cfRule type="cellIs" dxfId="52" priority="6" operator="notEqual">
      <formula>H141</formula>
    </cfRule>
  </conditionalFormatting>
  <conditionalFormatting sqref="Q143:Q145">
    <cfRule type="cellIs" dxfId="51" priority="3" operator="equal">
      <formula>H143</formula>
    </cfRule>
    <cfRule type="cellIs" dxfId="50" priority="4" operator="notEqual">
      <formula>H143</formula>
    </cfRule>
  </conditionalFormatting>
  <conditionalFormatting sqref="Q147:Q149">
    <cfRule type="cellIs" dxfId="49" priority="1" operator="equal">
      <formula>H147</formula>
    </cfRule>
    <cfRule type="cellIs" dxfId="48" priority="2" operator="notEqual">
      <formula>H147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Y153"/>
  <sheetViews>
    <sheetView tabSelected="1" topLeftCell="A131" workbookViewId="0">
      <selection activeCell="G17" sqref="G17"/>
    </sheetView>
  </sheetViews>
  <sheetFormatPr defaultRowHeight="15"/>
  <cols>
    <col min="4" max="4" width="43.7109375" customWidth="1"/>
    <col min="6" max="6" width="8.42578125" customWidth="1"/>
    <col min="8" max="8" width="10.140625" bestFit="1" customWidth="1"/>
    <col min="15" max="15" width="5.140625" customWidth="1"/>
    <col min="17" max="17" width="11" customWidth="1"/>
  </cols>
  <sheetData>
    <row r="1" spans="1:51">
      <c r="A1" s="301" t="s">
        <v>1960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3"/>
    </row>
    <row r="2" spans="1:51">
      <c r="A2" s="304" t="s">
        <v>1961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305"/>
    </row>
    <row r="3" spans="1:51">
      <c r="A3" s="304" t="s">
        <v>1962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305"/>
    </row>
    <row r="4" spans="1:51" ht="15" customHeight="1">
      <c r="A4" s="306" t="s">
        <v>31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307"/>
    </row>
    <row r="5" spans="1:51" ht="15" customHeight="1">
      <c r="A5" s="306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307"/>
    </row>
    <row r="6" spans="1:51" ht="15" customHeight="1">
      <c r="A6" s="299" t="s">
        <v>1963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300"/>
    </row>
    <row r="7" spans="1:51" ht="15" customHeight="1">
      <c r="A7" s="299" t="s">
        <v>1964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300"/>
    </row>
    <row r="8" spans="1:51">
      <c r="A8" s="117" t="s">
        <v>1965</v>
      </c>
      <c r="B8" s="4"/>
      <c r="C8" s="5"/>
      <c r="D8" s="15"/>
      <c r="E8" s="15"/>
      <c r="F8" s="15"/>
      <c r="G8" s="15"/>
      <c r="H8" s="15"/>
      <c r="I8" s="15"/>
      <c r="J8" s="15"/>
      <c r="K8" s="223" t="s">
        <v>1976</v>
      </c>
      <c r="L8" s="223"/>
      <c r="M8" s="223"/>
      <c r="N8" s="295"/>
    </row>
    <row r="9" spans="1:51">
      <c r="A9" s="117" t="s">
        <v>1966</v>
      </c>
      <c r="B9" s="4"/>
      <c r="C9" s="5"/>
      <c r="D9" s="15"/>
      <c r="E9" s="15"/>
      <c r="F9" s="15"/>
      <c r="G9" s="15"/>
      <c r="H9" s="15"/>
      <c r="I9" s="15"/>
      <c r="J9" s="15"/>
      <c r="K9" s="226" t="s">
        <v>1967</v>
      </c>
      <c r="L9" s="226"/>
      <c r="M9" s="226"/>
      <c r="N9" s="296"/>
    </row>
    <row r="10" spans="1:51">
      <c r="A10" s="297"/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98"/>
    </row>
    <row r="11" spans="1:51" s="114" customFormat="1" ht="14.25" customHeight="1">
      <c r="A11" s="219" t="s">
        <v>1845</v>
      </c>
      <c r="B11" s="220" t="s">
        <v>1713</v>
      </c>
      <c r="C11" s="220" t="s">
        <v>1623</v>
      </c>
      <c r="D11" s="220" t="s">
        <v>1681</v>
      </c>
      <c r="E11" s="220" t="s">
        <v>1649</v>
      </c>
      <c r="F11" s="220" t="s">
        <v>1815</v>
      </c>
      <c r="G11" s="220" t="s">
        <v>1958</v>
      </c>
      <c r="H11" s="291" t="s">
        <v>21</v>
      </c>
      <c r="I11" s="221" t="s">
        <v>27</v>
      </c>
      <c r="J11" s="221"/>
      <c r="K11" s="221" t="s">
        <v>28</v>
      </c>
      <c r="L11" s="221"/>
      <c r="M11" s="221" t="s">
        <v>29</v>
      </c>
      <c r="N11" s="221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</row>
    <row r="12" spans="1:51" s="114" customFormat="1" ht="13.5" customHeight="1">
      <c r="A12" s="219"/>
      <c r="B12" s="220"/>
      <c r="C12" s="220"/>
      <c r="D12" s="220"/>
      <c r="E12" s="220"/>
      <c r="F12" s="220"/>
      <c r="G12" s="220"/>
      <c r="H12" s="291"/>
      <c r="I12" s="115" t="s">
        <v>19</v>
      </c>
      <c r="J12" s="116" t="s">
        <v>20</v>
      </c>
      <c r="K12" s="115" t="s">
        <v>19</v>
      </c>
      <c r="L12" s="116" t="s">
        <v>20</v>
      </c>
      <c r="M12" s="115" t="s">
        <v>19</v>
      </c>
      <c r="N12" s="118" t="s">
        <v>20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</row>
    <row r="13" spans="1:51" s="111" customFormat="1" ht="14.25" customHeight="1">
      <c r="A13" s="102" t="s">
        <v>1566</v>
      </c>
      <c r="B13" s="103"/>
      <c r="C13" s="104"/>
      <c r="D13" s="104" t="s">
        <v>1754</v>
      </c>
      <c r="E13" s="104"/>
      <c r="F13" s="105"/>
      <c r="G13" s="105"/>
      <c r="H13" s="105">
        <f>SUM(H14:H18)</f>
        <v>25967.862800000003</v>
      </c>
      <c r="I13" s="110"/>
      <c r="J13" s="110"/>
      <c r="K13" s="110"/>
      <c r="L13" s="110"/>
      <c r="M13" s="110"/>
      <c r="N13" s="119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</row>
    <row r="14" spans="1:51" s="13" customFormat="1" ht="22.5" customHeight="1">
      <c r="A14" s="25" t="s">
        <v>1552</v>
      </c>
      <c r="B14" s="11" t="s">
        <v>1543</v>
      </c>
      <c r="C14" s="10" t="s">
        <v>1577</v>
      </c>
      <c r="D14" s="10" t="s">
        <v>1675</v>
      </c>
      <c r="E14" s="11" t="s">
        <v>1701</v>
      </c>
      <c r="F14" s="12">
        <v>1</v>
      </c>
      <c r="G14" s="12">
        <v>178.34</v>
      </c>
      <c r="H14" s="12">
        <f ca="1">'ANEXO VII - PQCU'!S14</f>
        <v>215.04</v>
      </c>
      <c r="I14" s="130">
        <v>1</v>
      </c>
      <c r="J14" s="194">
        <f>I14*$H14</f>
        <v>215.04</v>
      </c>
      <c r="K14" s="203"/>
      <c r="L14" s="195"/>
      <c r="M14" s="203"/>
      <c r="N14" s="196"/>
      <c r="O14" s="18"/>
      <c r="P14" s="129">
        <f t="shared" ref="P14:Q18" si="0">I14+K14+M14</f>
        <v>1</v>
      </c>
      <c r="Q14" s="13">
        <f t="shared" si="0"/>
        <v>215.04</v>
      </c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</row>
    <row r="15" spans="1:51" s="13" customFormat="1" ht="22.5" customHeight="1">
      <c r="A15" s="25" t="s">
        <v>114</v>
      </c>
      <c r="B15" s="11" t="s">
        <v>1642</v>
      </c>
      <c r="C15" s="10" t="s">
        <v>1674</v>
      </c>
      <c r="D15" s="10" t="s">
        <v>116</v>
      </c>
      <c r="E15" s="11" t="s">
        <v>1604</v>
      </c>
      <c r="F15" s="12">
        <v>0.75</v>
      </c>
      <c r="G15" s="12">
        <v>12433.06</v>
      </c>
      <c r="H15" s="12">
        <f ca="1">'ANEXO VII - PQCU'!S15</f>
        <v>12980.910727500001</v>
      </c>
      <c r="I15" s="203"/>
      <c r="J15" s="195"/>
      <c r="K15" s="130">
        <v>0.5</v>
      </c>
      <c r="L15" s="194">
        <f>K15*$H15</f>
        <v>6490.4553637500003</v>
      </c>
      <c r="M15" s="130">
        <v>0.5</v>
      </c>
      <c r="N15" s="194">
        <f>M15*$H15</f>
        <v>6490.4553637500003</v>
      </c>
      <c r="O15" s="18"/>
      <c r="P15" s="129">
        <f t="shared" si="0"/>
        <v>1</v>
      </c>
      <c r="Q15" s="13">
        <f t="shared" si="0"/>
        <v>12980.910727500001</v>
      </c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</row>
    <row r="16" spans="1:51" s="13" customFormat="1" ht="22.5" customHeight="1">
      <c r="A16" s="25" t="s">
        <v>115</v>
      </c>
      <c r="B16" s="11" t="s">
        <v>1642</v>
      </c>
      <c r="C16" s="10" t="s">
        <v>1674</v>
      </c>
      <c r="D16" s="10" t="s">
        <v>117</v>
      </c>
      <c r="E16" s="11" t="s">
        <v>1604</v>
      </c>
      <c r="F16" s="12">
        <v>0.25</v>
      </c>
      <c r="G16" s="12">
        <v>12433.06</v>
      </c>
      <c r="H16" s="12">
        <f ca="1">'ANEXO VII - PQCU'!S16</f>
        <v>4326.9702425000005</v>
      </c>
      <c r="I16" s="203"/>
      <c r="J16" s="195"/>
      <c r="K16" s="130"/>
      <c r="L16" s="194"/>
      <c r="M16" s="130">
        <v>1</v>
      </c>
      <c r="N16" s="194">
        <f>M16*$H16</f>
        <v>4326.9702425000005</v>
      </c>
      <c r="O16" s="18"/>
      <c r="P16" s="129">
        <f t="shared" si="0"/>
        <v>1</v>
      </c>
      <c r="Q16" s="13">
        <f t="shared" si="0"/>
        <v>4326.9702425000005</v>
      </c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</row>
    <row r="17" spans="1:51" s="13" customFormat="1" ht="22.5" customHeight="1">
      <c r="A17" s="25" t="s">
        <v>1553</v>
      </c>
      <c r="B17" s="11" t="s">
        <v>1654</v>
      </c>
      <c r="C17" s="10" t="s">
        <v>1674</v>
      </c>
      <c r="D17" s="10" t="s">
        <v>1781</v>
      </c>
      <c r="E17" s="11" t="s">
        <v>1604</v>
      </c>
      <c r="F17" s="12">
        <v>1</v>
      </c>
      <c r="G17" s="12">
        <v>3930.67</v>
      </c>
      <c r="H17" s="12">
        <f ca="1">'ANEXO VII - PQCU'!S17</f>
        <v>5370.1518299999998</v>
      </c>
      <c r="I17" s="203"/>
      <c r="J17" s="195"/>
      <c r="K17" s="130">
        <v>0.5</v>
      </c>
      <c r="L17" s="194">
        <f>K17*$H17</f>
        <v>2685.0759149999999</v>
      </c>
      <c r="M17" s="130">
        <v>0.5</v>
      </c>
      <c r="N17" s="194">
        <f>M17*$H17</f>
        <v>2685.0759149999999</v>
      </c>
      <c r="O17" s="18"/>
      <c r="P17" s="129">
        <f t="shared" si="0"/>
        <v>1</v>
      </c>
      <c r="Q17" s="13">
        <f t="shared" si="0"/>
        <v>5370.1518299999998</v>
      </c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</row>
    <row r="18" spans="1:51" s="13" customFormat="1" ht="22.5" customHeight="1">
      <c r="A18" s="25" t="s">
        <v>1554</v>
      </c>
      <c r="B18" s="11" t="s">
        <v>1824</v>
      </c>
      <c r="C18" s="10" t="s">
        <v>1577</v>
      </c>
      <c r="D18" s="10" t="s">
        <v>1610</v>
      </c>
      <c r="E18" s="11" t="s">
        <v>1735</v>
      </c>
      <c r="F18" s="12">
        <v>1</v>
      </c>
      <c r="G18" s="12">
        <v>2550</v>
      </c>
      <c r="H18" s="12">
        <f ca="1">'ANEXO VII - PQCU'!S18</f>
        <v>3074.79</v>
      </c>
      <c r="I18" s="130">
        <v>1</v>
      </c>
      <c r="J18" s="194">
        <f>I18*$H18</f>
        <v>3074.79</v>
      </c>
      <c r="K18" s="203"/>
      <c r="L18" s="195"/>
      <c r="M18" s="203"/>
      <c r="N18" s="196"/>
      <c r="O18" s="18"/>
      <c r="P18" s="129">
        <f t="shared" si="0"/>
        <v>1</v>
      </c>
      <c r="Q18" s="13">
        <f t="shared" si="0"/>
        <v>3074.79</v>
      </c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</row>
    <row r="19" spans="1:51" s="111" customFormat="1" ht="14.25" customHeight="1">
      <c r="A19" s="102" t="s">
        <v>1567</v>
      </c>
      <c r="B19" s="103"/>
      <c r="C19" s="104"/>
      <c r="D19" s="104" t="s">
        <v>1650</v>
      </c>
      <c r="E19" s="104"/>
      <c r="F19" s="105"/>
      <c r="G19" s="105"/>
      <c r="H19" s="105">
        <f ca="1">SUM(H20:H34)</f>
        <v>8062.4396499999993</v>
      </c>
      <c r="I19" s="204"/>
      <c r="J19" s="197"/>
      <c r="K19" s="204"/>
      <c r="L19" s="197"/>
      <c r="M19" s="204"/>
      <c r="N19" s="198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</row>
    <row r="20" spans="1:51" s="13" customFormat="1" ht="22.5" customHeight="1">
      <c r="A20" s="25" t="s">
        <v>1917</v>
      </c>
      <c r="B20" s="11" t="s">
        <v>1875</v>
      </c>
      <c r="C20" s="10" t="s">
        <v>1674</v>
      </c>
      <c r="D20" s="10" t="s">
        <v>1578</v>
      </c>
      <c r="E20" s="11" t="s">
        <v>1643</v>
      </c>
      <c r="F20" s="12">
        <v>2.2400000000000002</v>
      </c>
      <c r="G20" s="12">
        <v>304.85000000000002</v>
      </c>
      <c r="H20" s="12">
        <f ca="1">'ANEXO VII - PQCU'!S20</f>
        <v>835.92568640000013</v>
      </c>
      <c r="I20" s="203"/>
      <c r="J20" s="195"/>
      <c r="K20" s="130">
        <v>1</v>
      </c>
      <c r="L20" s="194">
        <f t="shared" ref="L20:L34" si="1">K20*$H20</f>
        <v>835.92568640000013</v>
      </c>
      <c r="M20" s="203"/>
      <c r="N20" s="196"/>
      <c r="O20" s="18"/>
      <c r="P20" s="129">
        <f t="shared" ref="P20:P34" si="2">I20+K20+M20</f>
        <v>1</v>
      </c>
      <c r="Q20" s="13">
        <f t="shared" ref="Q20:Q34" si="3">J20+L20+N20</f>
        <v>835.92568640000013</v>
      </c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</row>
    <row r="21" spans="1:51" s="13" customFormat="1" ht="22.5" customHeight="1">
      <c r="A21" s="25" t="s">
        <v>1919</v>
      </c>
      <c r="B21" s="11" t="s">
        <v>1547</v>
      </c>
      <c r="C21" s="10" t="s">
        <v>1674</v>
      </c>
      <c r="D21" s="10" t="s">
        <v>1819</v>
      </c>
      <c r="E21" s="11" t="s">
        <v>1644</v>
      </c>
      <c r="F21" s="12">
        <v>44.76</v>
      </c>
      <c r="G21" s="12">
        <v>33.770000000000003</v>
      </c>
      <c r="H21" s="12">
        <f ca="1">'ANEXO VII - PQCU'!S21</f>
        <v>2017.3730363999998</v>
      </c>
      <c r="I21" s="203"/>
      <c r="J21" s="195"/>
      <c r="K21" s="130">
        <v>1</v>
      </c>
      <c r="L21" s="194">
        <f t="shared" si="1"/>
        <v>2017.3730363999998</v>
      </c>
      <c r="M21" s="203"/>
      <c r="N21" s="196"/>
      <c r="O21" s="18"/>
      <c r="P21" s="129">
        <f t="shared" si="2"/>
        <v>1</v>
      </c>
      <c r="Q21" s="13">
        <f t="shared" si="3"/>
        <v>2017.3730363999998</v>
      </c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</row>
    <row r="22" spans="1:51" s="13" customFormat="1" ht="22.5" customHeight="1">
      <c r="A22" s="25" t="s">
        <v>1921</v>
      </c>
      <c r="B22" s="11" t="s">
        <v>1574</v>
      </c>
      <c r="C22" s="10" t="s">
        <v>1674</v>
      </c>
      <c r="D22" s="10" t="s">
        <v>1665</v>
      </c>
      <c r="E22" s="11" t="s">
        <v>1643</v>
      </c>
      <c r="F22" s="12">
        <v>46.56</v>
      </c>
      <c r="G22" s="12">
        <v>5.38</v>
      </c>
      <c r="H22" s="12">
        <f ca="1">'ANEXO VII - PQCU'!S22</f>
        <v>335.88197759999997</v>
      </c>
      <c r="I22" s="203"/>
      <c r="J22" s="195"/>
      <c r="K22" s="130">
        <v>1</v>
      </c>
      <c r="L22" s="194">
        <f t="shared" si="1"/>
        <v>335.88197759999997</v>
      </c>
      <c r="M22" s="203"/>
      <c r="N22" s="196"/>
      <c r="O22" s="18"/>
      <c r="P22" s="129">
        <f t="shared" si="2"/>
        <v>1</v>
      </c>
      <c r="Q22" s="13">
        <f t="shared" si="3"/>
        <v>335.88197759999997</v>
      </c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</row>
    <row r="23" spans="1:51" s="13" customFormat="1" ht="22.5" customHeight="1">
      <c r="A23" s="25" t="s">
        <v>1922</v>
      </c>
      <c r="B23" s="11" t="s">
        <v>1587</v>
      </c>
      <c r="C23" s="10" t="s">
        <v>1674</v>
      </c>
      <c r="D23" s="10" t="s">
        <v>1549</v>
      </c>
      <c r="E23" s="11" t="s">
        <v>1643</v>
      </c>
      <c r="F23" s="12">
        <v>13.44</v>
      </c>
      <c r="G23" s="12">
        <v>5.45</v>
      </c>
      <c r="H23" s="12">
        <f ca="1">'ANEXO VII - PQCU'!S23</f>
        <v>97.800931199999994</v>
      </c>
      <c r="I23" s="203"/>
      <c r="J23" s="195"/>
      <c r="K23" s="130">
        <v>1</v>
      </c>
      <c r="L23" s="194">
        <f t="shared" si="1"/>
        <v>97.800931199999994</v>
      </c>
      <c r="M23" s="203"/>
      <c r="N23" s="196"/>
      <c r="O23" s="18"/>
      <c r="P23" s="129">
        <f t="shared" si="2"/>
        <v>1</v>
      </c>
      <c r="Q23" s="13">
        <f t="shared" si="3"/>
        <v>97.800931199999994</v>
      </c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</row>
    <row r="24" spans="1:51" s="13" customFormat="1" ht="22.5" customHeight="1">
      <c r="A24" s="25" t="s">
        <v>1923</v>
      </c>
      <c r="B24" s="11" t="s">
        <v>1955</v>
      </c>
      <c r="C24" s="10" t="s">
        <v>1674</v>
      </c>
      <c r="D24" s="10" t="s">
        <v>1733</v>
      </c>
      <c r="E24" s="11" t="s">
        <v>1643</v>
      </c>
      <c r="F24" s="12">
        <v>1.2</v>
      </c>
      <c r="G24" s="12">
        <v>9.6199999999999992</v>
      </c>
      <c r="H24" s="12">
        <f ca="1">'ANEXO VII - PQCU'!S24</f>
        <v>15.419459999999997</v>
      </c>
      <c r="I24" s="203"/>
      <c r="J24" s="195"/>
      <c r="K24" s="130">
        <v>1</v>
      </c>
      <c r="L24" s="194">
        <f t="shared" si="1"/>
        <v>15.419459999999997</v>
      </c>
      <c r="M24" s="203"/>
      <c r="N24" s="196"/>
      <c r="O24" s="18"/>
      <c r="P24" s="129">
        <f t="shared" si="2"/>
        <v>1</v>
      </c>
      <c r="Q24" s="13">
        <f t="shared" si="3"/>
        <v>15.419459999999997</v>
      </c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</row>
    <row r="25" spans="1:51" s="13" customFormat="1" ht="22.5" customHeight="1">
      <c r="A25" s="25" t="s">
        <v>1925</v>
      </c>
      <c r="B25" s="11" t="s">
        <v>1588</v>
      </c>
      <c r="C25" s="10" t="s">
        <v>1674</v>
      </c>
      <c r="D25" s="10" t="s">
        <v>1583</v>
      </c>
      <c r="E25" s="11" t="s">
        <v>1643</v>
      </c>
      <c r="F25" s="12">
        <v>4.18</v>
      </c>
      <c r="G25" s="12">
        <v>16.010000000000002</v>
      </c>
      <c r="H25" s="12">
        <f ca="1">'ANEXO VII - PQCU'!S25</f>
        <v>88.965071800000004</v>
      </c>
      <c r="I25" s="203"/>
      <c r="J25" s="195"/>
      <c r="K25" s="130">
        <v>1</v>
      </c>
      <c r="L25" s="194">
        <f t="shared" si="1"/>
        <v>88.965071800000004</v>
      </c>
      <c r="M25" s="203"/>
      <c r="N25" s="196"/>
      <c r="O25" s="18"/>
      <c r="P25" s="129">
        <f t="shared" si="2"/>
        <v>1</v>
      </c>
      <c r="Q25" s="13">
        <f t="shared" si="3"/>
        <v>88.965071800000004</v>
      </c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</row>
    <row r="26" spans="1:51" s="13" customFormat="1" ht="22.5" customHeight="1">
      <c r="A26" s="25" t="s">
        <v>1926</v>
      </c>
      <c r="B26" s="11" t="s">
        <v>1756</v>
      </c>
      <c r="C26" s="10" t="s">
        <v>1577</v>
      </c>
      <c r="D26" s="10" t="s">
        <v>1934</v>
      </c>
      <c r="E26" s="11" t="s">
        <v>1644</v>
      </c>
      <c r="F26" s="12">
        <v>15</v>
      </c>
      <c r="G26" s="12">
        <v>46.72</v>
      </c>
      <c r="H26" s="12">
        <f ca="1">'ANEXO VII - PQCU'!S26</f>
        <v>934.42470000000003</v>
      </c>
      <c r="I26" s="203"/>
      <c r="J26" s="195"/>
      <c r="K26" s="130">
        <v>1</v>
      </c>
      <c r="L26" s="194">
        <f t="shared" si="1"/>
        <v>934.42470000000003</v>
      </c>
      <c r="M26" s="203"/>
      <c r="N26" s="196"/>
      <c r="O26" s="18"/>
      <c r="P26" s="129">
        <f t="shared" si="2"/>
        <v>1</v>
      </c>
      <c r="Q26" s="13">
        <f t="shared" si="3"/>
        <v>934.42470000000003</v>
      </c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</row>
    <row r="27" spans="1:51" s="13" customFormat="1" ht="30" customHeight="1">
      <c r="A27" s="25" t="s">
        <v>1927</v>
      </c>
      <c r="B27" s="11" t="s">
        <v>1866</v>
      </c>
      <c r="C27" s="10" t="s">
        <v>1577</v>
      </c>
      <c r="D27" s="10" t="s">
        <v>1609</v>
      </c>
      <c r="E27" s="11" t="s">
        <v>1735</v>
      </c>
      <c r="F27" s="12">
        <v>1</v>
      </c>
      <c r="G27" s="12">
        <v>64.73</v>
      </c>
      <c r="H27" s="12">
        <f ca="1">'ANEXO VII - PQCU'!S27</f>
        <v>78.06</v>
      </c>
      <c r="I27" s="203"/>
      <c r="J27" s="195"/>
      <c r="K27" s="130">
        <v>1</v>
      </c>
      <c r="L27" s="194">
        <f t="shared" si="1"/>
        <v>78.06</v>
      </c>
      <c r="M27" s="203"/>
      <c r="N27" s="196"/>
      <c r="O27" s="18"/>
      <c r="P27" s="129">
        <f t="shared" si="2"/>
        <v>1</v>
      </c>
      <c r="Q27" s="13">
        <f t="shared" si="3"/>
        <v>78.06</v>
      </c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</row>
    <row r="28" spans="1:51" s="13" customFormat="1" ht="30.75" customHeight="1">
      <c r="A28" s="25" t="s">
        <v>1941</v>
      </c>
      <c r="B28" s="11" t="s">
        <v>1924</v>
      </c>
      <c r="C28" s="10" t="s">
        <v>1674</v>
      </c>
      <c r="D28" s="10" t="s">
        <v>1945</v>
      </c>
      <c r="E28" s="11" t="s">
        <v>1586</v>
      </c>
      <c r="F28" s="12">
        <v>4</v>
      </c>
      <c r="G28" s="12">
        <v>15.94</v>
      </c>
      <c r="H28" s="12">
        <f ca="1">'ANEXO VII - PQCU'!S28</f>
        <v>85.861680000000007</v>
      </c>
      <c r="I28" s="203"/>
      <c r="J28" s="195"/>
      <c r="K28" s="130">
        <v>1</v>
      </c>
      <c r="L28" s="194">
        <f t="shared" si="1"/>
        <v>85.861680000000007</v>
      </c>
      <c r="M28" s="203"/>
      <c r="N28" s="196"/>
      <c r="O28" s="18"/>
      <c r="P28" s="129">
        <f t="shared" si="2"/>
        <v>1</v>
      </c>
      <c r="Q28" s="13">
        <f t="shared" si="3"/>
        <v>85.861680000000007</v>
      </c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</row>
    <row r="29" spans="1:51" s="13" customFormat="1" ht="30" customHeight="1">
      <c r="A29" s="25" t="s">
        <v>1941</v>
      </c>
      <c r="B29" s="11" t="s">
        <v>1647</v>
      </c>
      <c r="C29" s="10" t="s">
        <v>1577</v>
      </c>
      <c r="D29" s="10" t="s">
        <v>1888</v>
      </c>
      <c r="E29" s="11" t="s">
        <v>1735</v>
      </c>
      <c r="F29" s="12">
        <v>6</v>
      </c>
      <c r="G29" s="12">
        <v>213.33</v>
      </c>
      <c r="H29" s="12">
        <f ca="1">'ANEXO VII - PQCU'!S29</f>
        <v>1543.38</v>
      </c>
      <c r="I29" s="203"/>
      <c r="J29" s="195"/>
      <c r="K29" s="130">
        <v>0.5</v>
      </c>
      <c r="L29" s="194">
        <f t="shared" si="1"/>
        <v>771.69</v>
      </c>
      <c r="M29" s="130">
        <v>0.5</v>
      </c>
      <c r="N29" s="194">
        <f>M29*$H29</f>
        <v>771.69</v>
      </c>
      <c r="O29" s="18"/>
      <c r="P29" s="129">
        <f t="shared" si="2"/>
        <v>1</v>
      </c>
      <c r="Q29" s="13">
        <f t="shared" si="3"/>
        <v>1543.38</v>
      </c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</row>
    <row r="30" spans="1:51" s="13" customFormat="1" ht="30" customHeight="1">
      <c r="A30" s="25" t="s">
        <v>1942</v>
      </c>
      <c r="B30" s="11" t="s">
        <v>1757</v>
      </c>
      <c r="C30" s="10" t="s">
        <v>1577</v>
      </c>
      <c r="D30" s="10" t="s">
        <v>1915</v>
      </c>
      <c r="E30" s="11" t="s">
        <v>1701</v>
      </c>
      <c r="F30" s="12">
        <v>2</v>
      </c>
      <c r="G30" s="12">
        <v>24.69</v>
      </c>
      <c r="H30" s="12">
        <f ca="1">'ANEXO VII - PQCU'!S30</f>
        <v>66.313580000000002</v>
      </c>
      <c r="I30" s="203"/>
      <c r="J30" s="195"/>
      <c r="K30" s="130">
        <v>1</v>
      </c>
      <c r="L30" s="194">
        <f t="shared" si="1"/>
        <v>66.313580000000002</v>
      </c>
      <c r="M30" s="203"/>
      <c r="N30" s="196"/>
      <c r="O30" s="18"/>
      <c r="P30" s="129">
        <f t="shared" si="2"/>
        <v>1</v>
      </c>
      <c r="Q30" s="13">
        <f t="shared" si="3"/>
        <v>66.313580000000002</v>
      </c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</row>
    <row r="31" spans="1:51" s="13" customFormat="1" ht="22.5" customHeight="1">
      <c r="A31" s="25" t="s">
        <v>1943</v>
      </c>
      <c r="B31" s="11" t="s">
        <v>1758</v>
      </c>
      <c r="C31" s="10" t="s">
        <v>1577</v>
      </c>
      <c r="D31" s="10" t="s">
        <v>1840</v>
      </c>
      <c r="E31" s="11" t="s">
        <v>1701</v>
      </c>
      <c r="F31" s="12">
        <v>2</v>
      </c>
      <c r="G31" s="12">
        <v>14.14</v>
      </c>
      <c r="H31" s="12">
        <f ca="1">'ANEXO VII - PQCU'!S31</f>
        <v>37.853769999999997</v>
      </c>
      <c r="I31" s="203"/>
      <c r="J31" s="195"/>
      <c r="K31" s="130">
        <v>1</v>
      </c>
      <c r="L31" s="194">
        <f t="shared" si="1"/>
        <v>37.853769999999997</v>
      </c>
      <c r="M31" s="203"/>
      <c r="N31" s="196"/>
      <c r="O31" s="18"/>
      <c r="P31" s="129">
        <f t="shared" si="2"/>
        <v>1</v>
      </c>
      <c r="Q31" s="13">
        <f t="shared" si="3"/>
        <v>37.853769999999997</v>
      </c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</row>
    <row r="32" spans="1:51" s="13" customFormat="1" ht="35.25" customHeight="1">
      <c r="A32" s="25" t="s">
        <v>1944</v>
      </c>
      <c r="B32" s="11" t="s">
        <v>1760</v>
      </c>
      <c r="C32" s="10" t="s">
        <v>1577</v>
      </c>
      <c r="D32" s="10" t="s">
        <v>1737</v>
      </c>
      <c r="E32" s="11" t="s">
        <v>1701</v>
      </c>
      <c r="F32" s="12">
        <v>8</v>
      </c>
      <c r="G32" s="12">
        <v>1.32</v>
      </c>
      <c r="H32" s="12">
        <f ca="1">'ANEXO VII - PQCU'!S32</f>
        <v>14.20036</v>
      </c>
      <c r="I32" s="203"/>
      <c r="J32" s="195"/>
      <c r="K32" s="130">
        <v>1</v>
      </c>
      <c r="L32" s="194">
        <f t="shared" si="1"/>
        <v>14.20036</v>
      </c>
      <c r="M32" s="203"/>
      <c r="N32" s="196"/>
      <c r="O32" s="18"/>
      <c r="P32" s="129">
        <f t="shared" si="2"/>
        <v>1</v>
      </c>
      <c r="Q32" s="13">
        <f t="shared" si="3"/>
        <v>14.20036</v>
      </c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</row>
    <row r="33" spans="1:51" s="13" customFormat="1" ht="22.5" customHeight="1">
      <c r="A33" s="25" t="s">
        <v>1946</v>
      </c>
      <c r="B33" s="11" t="s">
        <v>1865</v>
      </c>
      <c r="C33" s="10" t="s">
        <v>1577</v>
      </c>
      <c r="D33" s="10" t="s">
        <v>1810</v>
      </c>
      <c r="E33" s="11" t="s">
        <v>1735</v>
      </c>
      <c r="F33" s="12">
        <v>24</v>
      </c>
      <c r="G33" s="12">
        <v>4.13</v>
      </c>
      <c r="H33" s="12">
        <f ca="1">'ANEXO VII - PQCU'!S33</f>
        <v>133.20035999999999</v>
      </c>
      <c r="I33" s="203"/>
      <c r="J33" s="195"/>
      <c r="K33" s="130">
        <v>1</v>
      </c>
      <c r="L33" s="194">
        <f t="shared" si="1"/>
        <v>133.20035999999999</v>
      </c>
      <c r="M33" s="203"/>
      <c r="N33" s="196"/>
      <c r="O33" s="18"/>
      <c r="P33" s="129">
        <f t="shared" si="2"/>
        <v>1</v>
      </c>
      <c r="Q33" s="13">
        <f t="shared" si="3"/>
        <v>133.20035999999999</v>
      </c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</row>
    <row r="34" spans="1:51" s="13" customFormat="1" ht="37.5" customHeight="1">
      <c r="A34" s="25" t="s">
        <v>1948</v>
      </c>
      <c r="B34" s="11" t="s">
        <v>1740</v>
      </c>
      <c r="C34" s="10" t="s">
        <v>1646</v>
      </c>
      <c r="D34" s="10" t="s">
        <v>1693</v>
      </c>
      <c r="E34" s="11" t="s">
        <v>1643</v>
      </c>
      <c r="F34" s="12">
        <v>24.36</v>
      </c>
      <c r="G34" s="12">
        <v>54.57</v>
      </c>
      <c r="H34" s="12">
        <f ca="1">'ANEXO VII - PQCU'!S34</f>
        <v>1777.7790365999999</v>
      </c>
      <c r="I34" s="203"/>
      <c r="J34" s="195"/>
      <c r="K34" s="130">
        <v>1</v>
      </c>
      <c r="L34" s="194">
        <f t="shared" si="1"/>
        <v>1777.7790365999999</v>
      </c>
      <c r="M34" s="203"/>
      <c r="N34" s="196"/>
      <c r="O34" s="18"/>
      <c r="P34" s="129">
        <f t="shared" si="2"/>
        <v>1</v>
      </c>
      <c r="Q34" s="13">
        <f t="shared" si="3"/>
        <v>1777.7790365999999</v>
      </c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</row>
    <row r="35" spans="1:51" s="111" customFormat="1" ht="15" customHeight="1">
      <c r="A35" s="102" t="s">
        <v>1568</v>
      </c>
      <c r="B35" s="103"/>
      <c r="C35" s="104"/>
      <c r="D35" s="104" t="s">
        <v>1590</v>
      </c>
      <c r="E35" s="104"/>
      <c r="F35" s="105"/>
      <c r="G35" s="105"/>
      <c r="H35" s="105">
        <f ca="1">SUM(H36:H41)</f>
        <v>63733.070450700005</v>
      </c>
      <c r="I35" s="204"/>
      <c r="J35" s="197"/>
      <c r="K35" s="204"/>
      <c r="L35" s="197"/>
      <c r="M35" s="204"/>
      <c r="N35" s="198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</row>
    <row r="36" spans="1:51" s="13" customFormat="1" ht="22.5" customHeight="1">
      <c r="A36" s="25" t="s">
        <v>1877</v>
      </c>
      <c r="B36" s="11" t="s">
        <v>1749</v>
      </c>
      <c r="C36" s="10" t="s">
        <v>1674</v>
      </c>
      <c r="D36" s="10" t="s">
        <v>1581</v>
      </c>
      <c r="E36" s="11" t="s">
        <v>1643</v>
      </c>
      <c r="F36" s="12">
        <v>72.66</v>
      </c>
      <c r="G36" s="12">
        <v>146.16</v>
      </c>
      <c r="H36" s="12">
        <f ca="1">'ANEXO VII - PQCU'!S36</f>
        <v>13063.384454399999</v>
      </c>
      <c r="I36" s="203"/>
      <c r="J36" s="195"/>
      <c r="K36" s="130">
        <v>1</v>
      </c>
      <c r="L36" s="194">
        <f>K36*$H36</f>
        <v>13063.384454399999</v>
      </c>
      <c r="M36" s="203"/>
      <c r="N36" s="196"/>
      <c r="O36" s="18"/>
      <c r="P36" s="129">
        <f t="shared" ref="P36:P41" si="4">I36+K36+M36</f>
        <v>1</v>
      </c>
      <c r="Q36" s="13">
        <f t="shared" ref="Q36:Q41" si="5">J36+L36+N36</f>
        <v>13063.384454399999</v>
      </c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</row>
    <row r="37" spans="1:51" s="13" customFormat="1" ht="37.5" customHeight="1">
      <c r="A37" s="25" t="s">
        <v>1878</v>
      </c>
      <c r="B37" s="11" t="s">
        <v>1752</v>
      </c>
      <c r="C37" s="10" t="s">
        <v>1674</v>
      </c>
      <c r="D37" s="10" t="s">
        <v>1932</v>
      </c>
      <c r="E37" s="11" t="s">
        <v>1643</v>
      </c>
      <c r="F37" s="12">
        <v>21.98</v>
      </c>
      <c r="G37" s="12">
        <v>58.29</v>
      </c>
      <c r="H37" s="12">
        <f ca="1">'ANEXO VII - PQCU'!S37</f>
        <v>1658.1941691000002</v>
      </c>
      <c r="I37" s="203"/>
      <c r="J37" s="195"/>
      <c r="K37" s="130">
        <v>1</v>
      </c>
      <c r="L37" s="194">
        <f>K37*$H37</f>
        <v>1658.1941691000002</v>
      </c>
      <c r="M37" s="203"/>
      <c r="N37" s="196"/>
      <c r="O37" s="18"/>
      <c r="P37" s="129">
        <f t="shared" si="4"/>
        <v>1</v>
      </c>
      <c r="Q37" s="13">
        <f t="shared" si="5"/>
        <v>1658.1941691000002</v>
      </c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</row>
    <row r="38" spans="1:51" s="13" customFormat="1" ht="22.5" customHeight="1">
      <c r="A38" s="25" t="s">
        <v>1879</v>
      </c>
      <c r="B38" s="11" t="s">
        <v>1905</v>
      </c>
      <c r="C38" s="10" t="s">
        <v>1577</v>
      </c>
      <c r="D38" s="10" t="s">
        <v>1832</v>
      </c>
      <c r="E38" s="11" t="s">
        <v>1643</v>
      </c>
      <c r="F38" s="12">
        <v>10.68</v>
      </c>
      <c r="G38" s="12">
        <v>444.28</v>
      </c>
      <c r="H38" s="12">
        <f ca="1">'ANEXO VII - PQCU'!S38</f>
        <v>5792.1563831999993</v>
      </c>
      <c r="I38" s="203"/>
      <c r="J38" s="195"/>
      <c r="K38" s="130">
        <v>1</v>
      </c>
      <c r="L38" s="194">
        <f>K38*$H38</f>
        <v>5792.1563831999993</v>
      </c>
      <c r="M38" s="203"/>
      <c r="N38" s="196"/>
      <c r="O38" s="18"/>
      <c r="P38" s="129">
        <f t="shared" si="4"/>
        <v>1</v>
      </c>
      <c r="Q38" s="13">
        <f t="shared" si="5"/>
        <v>5792.1563831999993</v>
      </c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</row>
    <row r="39" spans="1:51" s="13" customFormat="1" ht="22.5" customHeight="1">
      <c r="A39" s="25" t="s">
        <v>1880</v>
      </c>
      <c r="B39" s="11" t="s">
        <v>1838</v>
      </c>
      <c r="C39" s="10" t="s">
        <v>1577</v>
      </c>
      <c r="D39" s="10" t="s">
        <v>1651</v>
      </c>
      <c r="E39" s="11" t="s">
        <v>1735</v>
      </c>
      <c r="F39" s="12">
        <v>1</v>
      </c>
      <c r="G39" s="12">
        <v>8495.82</v>
      </c>
      <c r="H39" s="12">
        <f ca="1">'ANEXO VII - PQCU'!S39</f>
        <v>10244.32</v>
      </c>
      <c r="I39" s="203"/>
      <c r="J39" s="195"/>
      <c r="K39" s="203"/>
      <c r="L39" s="195"/>
      <c r="M39" s="130">
        <v>1</v>
      </c>
      <c r="N39" s="194">
        <f>M39*$H39</f>
        <v>10244.32</v>
      </c>
      <c r="O39" s="18"/>
      <c r="P39" s="129">
        <f t="shared" si="4"/>
        <v>1</v>
      </c>
      <c r="Q39" s="13">
        <f t="shared" si="5"/>
        <v>10244.32</v>
      </c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</row>
    <row r="40" spans="1:51" s="13" customFormat="1" ht="22.5" customHeight="1">
      <c r="A40" s="25" t="s">
        <v>1882</v>
      </c>
      <c r="B40" s="11" t="s">
        <v>1624</v>
      </c>
      <c r="C40" s="10" t="s">
        <v>1646</v>
      </c>
      <c r="D40" s="10" t="s">
        <v>1625</v>
      </c>
      <c r="E40" s="11" t="s">
        <v>1643</v>
      </c>
      <c r="F40" s="12">
        <v>9.6</v>
      </c>
      <c r="G40" s="12">
        <v>93.38</v>
      </c>
      <c r="H40" s="12">
        <f ca="1">'ANEXO VII - PQCU'!S40</f>
        <v>1097.350944</v>
      </c>
      <c r="I40" s="203"/>
      <c r="J40" s="195"/>
      <c r="K40" s="203"/>
      <c r="L40" s="195"/>
      <c r="M40" s="130">
        <v>1</v>
      </c>
      <c r="N40" s="194">
        <f>M40*$H40</f>
        <v>1097.350944</v>
      </c>
      <c r="O40" s="18"/>
      <c r="P40" s="129">
        <f t="shared" si="4"/>
        <v>1</v>
      </c>
      <c r="Q40" s="13">
        <f t="shared" si="5"/>
        <v>1097.350944</v>
      </c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</row>
    <row r="41" spans="1:51" s="13" customFormat="1" ht="22.5" customHeight="1">
      <c r="A41" s="25" t="s">
        <v>1883</v>
      </c>
      <c r="B41" s="11" t="s">
        <v>1761</v>
      </c>
      <c r="C41" s="10" t="s">
        <v>1577</v>
      </c>
      <c r="D41" s="10" t="s">
        <v>1886</v>
      </c>
      <c r="E41" s="11" t="s">
        <v>1735</v>
      </c>
      <c r="F41" s="12">
        <v>20.350000000000001</v>
      </c>
      <c r="G41" s="12">
        <v>1424.33</v>
      </c>
      <c r="H41" s="12">
        <f ca="1">'ANEXO VII - PQCU'!S41</f>
        <v>31877.664500000003</v>
      </c>
      <c r="I41" s="203"/>
      <c r="J41" s="195"/>
      <c r="K41" s="203"/>
      <c r="L41" s="195"/>
      <c r="M41" s="130">
        <v>1</v>
      </c>
      <c r="N41" s="194">
        <f>M41*$H41</f>
        <v>31877.664500000003</v>
      </c>
      <c r="O41" s="18"/>
      <c r="P41" s="129">
        <f t="shared" si="4"/>
        <v>1</v>
      </c>
      <c r="Q41" s="13">
        <f t="shared" si="5"/>
        <v>31877.664500000003</v>
      </c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</row>
    <row r="42" spans="1:51" s="111" customFormat="1" ht="14.25" customHeight="1">
      <c r="A42" s="102" t="s">
        <v>1569</v>
      </c>
      <c r="B42" s="103"/>
      <c r="C42" s="104"/>
      <c r="D42" s="104" t="s">
        <v>1635</v>
      </c>
      <c r="E42" s="104"/>
      <c r="F42" s="105"/>
      <c r="G42" s="105"/>
      <c r="H42" s="105">
        <f ca="1">SUM(H43:H46)</f>
        <v>4864.5756943999995</v>
      </c>
      <c r="I42" s="204"/>
      <c r="J42" s="197"/>
      <c r="K42" s="204"/>
      <c r="L42" s="197"/>
      <c r="M42" s="204"/>
      <c r="N42" s="198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</row>
    <row r="43" spans="1:51" s="13" customFormat="1" ht="36.75" customHeight="1">
      <c r="A43" s="25" t="s">
        <v>1834</v>
      </c>
      <c r="B43" s="11" t="s">
        <v>1691</v>
      </c>
      <c r="C43" s="10" t="s">
        <v>1674</v>
      </c>
      <c r="D43" s="10" t="s">
        <v>1652</v>
      </c>
      <c r="E43" s="11" t="s">
        <v>1643</v>
      </c>
      <c r="F43" s="12">
        <v>1.2</v>
      </c>
      <c r="G43" s="12">
        <v>47.05</v>
      </c>
      <c r="H43" s="12">
        <f ca="1">'ANEXO VII - PQCU'!S43</f>
        <v>70.726782</v>
      </c>
      <c r="I43" s="203"/>
      <c r="J43" s="195"/>
      <c r="K43" s="130">
        <v>1</v>
      </c>
      <c r="L43" s="194">
        <f>K43*$H43</f>
        <v>70.726782</v>
      </c>
      <c r="M43" s="203"/>
      <c r="N43" s="196"/>
      <c r="O43" s="18"/>
      <c r="P43" s="129">
        <f t="shared" ref="P43:Q46" si="6">I43+K43+M43</f>
        <v>1</v>
      </c>
      <c r="Q43" s="13">
        <f t="shared" si="6"/>
        <v>70.726782</v>
      </c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</row>
    <row r="44" spans="1:51" s="13" customFormat="1" ht="36.75" customHeight="1">
      <c r="A44" s="25" t="s">
        <v>1836</v>
      </c>
      <c r="B44" s="11" t="s">
        <v>1690</v>
      </c>
      <c r="C44" s="10" t="s">
        <v>1674</v>
      </c>
      <c r="D44" s="10" t="s">
        <v>1831</v>
      </c>
      <c r="E44" s="11" t="s">
        <v>1643</v>
      </c>
      <c r="F44" s="12">
        <v>24.36</v>
      </c>
      <c r="G44" s="12">
        <v>95.82</v>
      </c>
      <c r="H44" s="12">
        <f ca="1">'ANEXO VII - PQCU'!S44</f>
        <v>2846.0540723999998</v>
      </c>
      <c r="I44" s="203"/>
      <c r="J44" s="195"/>
      <c r="K44" s="130">
        <v>1</v>
      </c>
      <c r="L44" s="194">
        <f>K44*$H44</f>
        <v>2846.0540723999998</v>
      </c>
      <c r="M44" s="203"/>
      <c r="N44" s="196"/>
      <c r="O44" s="18"/>
      <c r="P44" s="129">
        <f t="shared" si="6"/>
        <v>1</v>
      </c>
      <c r="Q44" s="13">
        <f t="shared" si="6"/>
        <v>2846.0540723999998</v>
      </c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</row>
    <row r="45" spans="1:51" s="13" customFormat="1" ht="36.75" customHeight="1">
      <c r="A45" s="25" t="s">
        <v>1837</v>
      </c>
      <c r="B45" s="11" t="s">
        <v>1687</v>
      </c>
      <c r="C45" s="10" t="s">
        <v>1674</v>
      </c>
      <c r="D45" s="10" t="s">
        <v>1672</v>
      </c>
      <c r="E45" s="11" t="s">
        <v>1582</v>
      </c>
      <c r="F45" s="12">
        <v>4</v>
      </c>
      <c r="G45" s="12">
        <v>15.94</v>
      </c>
      <c r="H45" s="12">
        <f ca="1">'ANEXO VII - PQCU'!S45</f>
        <v>85.684840000000008</v>
      </c>
      <c r="I45" s="203"/>
      <c r="J45" s="195"/>
      <c r="K45" s="130">
        <v>1</v>
      </c>
      <c r="L45" s="194">
        <f>K45*$H45</f>
        <v>85.684840000000008</v>
      </c>
      <c r="M45" s="203"/>
      <c r="N45" s="196"/>
      <c r="O45" s="18"/>
      <c r="P45" s="129">
        <f t="shared" si="6"/>
        <v>1</v>
      </c>
      <c r="Q45" s="13">
        <f t="shared" si="6"/>
        <v>85.684840000000008</v>
      </c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</row>
    <row r="46" spans="1:51" s="13" customFormat="1" ht="36.75" customHeight="1">
      <c r="A46" s="25" t="s">
        <v>1839</v>
      </c>
      <c r="B46" s="11" t="s">
        <v>1632</v>
      </c>
      <c r="C46" s="10" t="s">
        <v>1577</v>
      </c>
      <c r="D46" s="10" t="s">
        <v>1637</v>
      </c>
      <c r="E46" s="11" t="s">
        <v>1735</v>
      </c>
      <c r="F46" s="12">
        <v>1</v>
      </c>
      <c r="G46" s="12">
        <v>1544.3</v>
      </c>
      <c r="H46" s="12">
        <f ca="1">'ANEXO VII - PQCU'!S46</f>
        <v>1862.11</v>
      </c>
      <c r="I46" s="203"/>
      <c r="J46" s="195"/>
      <c r="K46" s="130">
        <v>1</v>
      </c>
      <c r="L46" s="194">
        <f>K46*$H46</f>
        <v>1862.11</v>
      </c>
      <c r="M46" s="203"/>
      <c r="N46" s="196"/>
      <c r="O46" s="18"/>
      <c r="P46" s="129">
        <f t="shared" si="6"/>
        <v>1</v>
      </c>
      <c r="Q46" s="13">
        <f t="shared" si="6"/>
        <v>1862.11</v>
      </c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</row>
    <row r="47" spans="1:51" s="111" customFormat="1" ht="14.25" customHeight="1">
      <c r="A47" s="102" t="s">
        <v>1570</v>
      </c>
      <c r="B47" s="103"/>
      <c r="C47" s="104"/>
      <c r="D47" s="104" t="s">
        <v>1655</v>
      </c>
      <c r="E47" s="104"/>
      <c r="F47" s="105"/>
      <c r="G47" s="105"/>
      <c r="H47" s="105">
        <f ca="1">SUM(H48:H50)</f>
        <v>8314.9265844000001</v>
      </c>
      <c r="I47" s="204"/>
      <c r="J47" s="197"/>
      <c r="K47" s="204"/>
      <c r="L47" s="197"/>
      <c r="M47" s="204"/>
      <c r="N47" s="198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</row>
    <row r="48" spans="1:51" s="13" customFormat="1" ht="22.5" customHeight="1">
      <c r="A48" s="25" t="s">
        <v>1750</v>
      </c>
      <c r="B48" s="11" t="s">
        <v>1627</v>
      </c>
      <c r="C48" s="10" t="s">
        <v>1674</v>
      </c>
      <c r="D48" s="10" t="s">
        <v>1759</v>
      </c>
      <c r="E48" s="11" t="s">
        <v>1643</v>
      </c>
      <c r="F48" s="12">
        <v>210.64</v>
      </c>
      <c r="G48" s="12">
        <v>2.37</v>
      </c>
      <c r="H48" s="12">
        <f ca="1">'ANEXO VII - PQCU'!S48</f>
        <v>617.82502439999985</v>
      </c>
      <c r="I48" s="203"/>
      <c r="J48" s="195"/>
      <c r="K48" s="130">
        <v>1</v>
      </c>
      <c r="L48" s="194">
        <f>K48*$H48</f>
        <v>617.82502439999985</v>
      </c>
      <c r="M48" s="203"/>
      <c r="N48" s="196"/>
      <c r="O48" s="18"/>
      <c r="P48" s="129">
        <f t="shared" ref="P48:Q50" si="7">I48+K48+M48</f>
        <v>1</v>
      </c>
      <c r="Q48" s="13">
        <f t="shared" si="7"/>
        <v>617.82502439999985</v>
      </c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</row>
    <row r="49" spans="1:51" s="13" customFormat="1" ht="22.5" customHeight="1">
      <c r="A49" s="25" t="s">
        <v>1751</v>
      </c>
      <c r="B49" s="11" t="s">
        <v>1762</v>
      </c>
      <c r="C49" s="10" t="s">
        <v>1577</v>
      </c>
      <c r="D49" s="10" t="s">
        <v>1799</v>
      </c>
      <c r="E49" s="11" t="s">
        <v>1643</v>
      </c>
      <c r="F49" s="12">
        <v>210.64</v>
      </c>
      <c r="G49" s="12">
        <v>18.829999999999998</v>
      </c>
      <c r="H49" s="12">
        <f ca="1">'ANEXO VII - PQCU'!S49</f>
        <v>5099.0604275999995</v>
      </c>
      <c r="I49" s="203"/>
      <c r="J49" s="195"/>
      <c r="K49" s="130">
        <v>1</v>
      </c>
      <c r="L49" s="194">
        <f>K49*$H49</f>
        <v>5099.0604275999995</v>
      </c>
      <c r="M49" s="203"/>
      <c r="N49" s="196"/>
      <c r="O49" s="18"/>
      <c r="P49" s="129">
        <f t="shared" si="7"/>
        <v>1</v>
      </c>
      <c r="Q49" s="13">
        <f t="shared" si="7"/>
        <v>5099.0604275999995</v>
      </c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</row>
    <row r="50" spans="1:51" s="13" customFormat="1" ht="22.5" customHeight="1">
      <c r="A50" s="25" t="s">
        <v>1753</v>
      </c>
      <c r="B50" s="11" t="s">
        <v>1633</v>
      </c>
      <c r="C50" s="10" t="s">
        <v>1674</v>
      </c>
      <c r="D50" s="10" t="s">
        <v>1893</v>
      </c>
      <c r="E50" s="11" t="s">
        <v>1643</v>
      </c>
      <c r="F50" s="12">
        <v>210.64</v>
      </c>
      <c r="G50" s="12">
        <v>9.8000000000000007</v>
      </c>
      <c r="H50" s="12">
        <f ca="1">'ANEXO VII - PQCU'!S50</f>
        <v>2598.0411323999997</v>
      </c>
      <c r="I50" s="203"/>
      <c r="J50" s="195"/>
      <c r="K50" s="130">
        <v>1</v>
      </c>
      <c r="L50" s="194">
        <f>K50*$H50</f>
        <v>2598.0411323999997</v>
      </c>
      <c r="M50" s="203"/>
      <c r="N50" s="196"/>
      <c r="O50" s="18"/>
      <c r="P50" s="129">
        <f t="shared" si="7"/>
        <v>1</v>
      </c>
      <c r="Q50" s="13">
        <f t="shared" si="7"/>
        <v>2598.0411323999997</v>
      </c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</row>
    <row r="51" spans="1:51" s="111" customFormat="1" ht="14.25" customHeight="1">
      <c r="A51" s="102" t="s">
        <v>1571</v>
      </c>
      <c r="B51" s="103"/>
      <c r="C51" s="104"/>
      <c r="D51" s="104" t="s">
        <v>1904</v>
      </c>
      <c r="E51" s="104"/>
      <c r="F51" s="105"/>
      <c r="G51" s="105"/>
      <c r="H51" s="105">
        <f ca="1">SUM(H52:H57)</f>
        <v>9580.8637319000009</v>
      </c>
      <c r="I51" s="204"/>
      <c r="J51" s="197"/>
      <c r="K51" s="204"/>
      <c r="L51" s="197"/>
      <c r="M51" s="204"/>
      <c r="N51" s="198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</row>
    <row r="52" spans="1:51" s="13" customFormat="1" ht="22.5" customHeight="1">
      <c r="A52" s="25" t="s">
        <v>1698</v>
      </c>
      <c r="B52" s="11" t="s">
        <v>1852</v>
      </c>
      <c r="C52" s="10" t="s">
        <v>1577</v>
      </c>
      <c r="D52" s="10" t="s">
        <v>1707</v>
      </c>
      <c r="E52" s="11" t="s">
        <v>1735</v>
      </c>
      <c r="F52" s="12">
        <v>5</v>
      </c>
      <c r="G52" s="12">
        <v>35.26</v>
      </c>
      <c r="H52" s="12">
        <f ca="1">'ANEXO VII - PQCU'!S52</f>
        <v>236.87797499999999</v>
      </c>
      <c r="I52" s="203"/>
      <c r="J52" s="195"/>
      <c r="K52" s="130">
        <v>1</v>
      </c>
      <c r="L52" s="194">
        <f t="shared" ref="L52:L57" si="8">K52*$H52</f>
        <v>236.87797499999999</v>
      </c>
      <c r="M52" s="203"/>
      <c r="N52" s="196"/>
      <c r="O52" s="18"/>
      <c r="P52" s="129">
        <f t="shared" ref="P52:P57" si="9">I52+K52+M52</f>
        <v>1</v>
      </c>
      <c r="Q52" s="13">
        <f t="shared" ref="Q52:Q57" si="10">J52+L52+N52</f>
        <v>236.87797499999999</v>
      </c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</row>
    <row r="53" spans="1:51" s="13" customFormat="1" ht="22.5" customHeight="1">
      <c r="A53" s="25" t="s">
        <v>1699</v>
      </c>
      <c r="B53" s="11" t="s">
        <v>1794</v>
      </c>
      <c r="C53" s="10" t="s">
        <v>1577</v>
      </c>
      <c r="D53" s="10" t="s">
        <v>1671</v>
      </c>
      <c r="E53" s="11" t="s">
        <v>1735</v>
      </c>
      <c r="F53" s="12">
        <v>1</v>
      </c>
      <c r="G53" s="12">
        <v>2275.29</v>
      </c>
      <c r="H53" s="12">
        <f ca="1">'ANEXO VII - PQCU'!S53</f>
        <v>2743.58</v>
      </c>
      <c r="I53" s="203"/>
      <c r="J53" s="195"/>
      <c r="K53" s="130">
        <v>1</v>
      </c>
      <c r="L53" s="194">
        <f t="shared" si="8"/>
        <v>2743.58</v>
      </c>
      <c r="M53" s="203"/>
      <c r="N53" s="196"/>
      <c r="O53" s="18"/>
      <c r="P53" s="129">
        <f t="shared" si="9"/>
        <v>1</v>
      </c>
      <c r="Q53" s="13">
        <f t="shared" si="10"/>
        <v>2743.58</v>
      </c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</row>
    <row r="54" spans="1:51" s="13" customFormat="1" ht="22.5" customHeight="1">
      <c r="A54" s="25" t="s">
        <v>1700</v>
      </c>
      <c r="B54" s="11" t="s">
        <v>1763</v>
      </c>
      <c r="C54" s="10" t="s">
        <v>1577</v>
      </c>
      <c r="D54" s="10" t="s">
        <v>1913</v>
      </c>
      <c r="E54" s="11" t="s">
        <v>1735</v>
      </c>
      <c r="F54" s="12">
        <v>2</v>
      </c>
      <c r="G54" s="12">
        <v>110.45</v>
      </c>
      <c r="H54" s="12">
        <f ca="1">'ANEXO VII - PQCU'!S54</f>
        <v>276.38530000000003</v>
      </c>
      <c r="I54" s="203"/>
      <c r="J54" s="195"/>
      <c r="K54" s="130">
        <v>1</v>
      </c>
      <c r="L54" s="194">
        <f t="shared" si="8"/>
        <v>276.38530000000003</v>
      </c>
      <c r="M54" s="203"/>
      <c r="N54" s="196"/>
      <c r="O54" s="18"/>
      <c r="P54" s="129">
        <f t="shared" si="9"/>
        <v>1</v>
      </c>
      <c r="Q54" s="13">
        <f t="shared" si="10"/>
        <v>276.38530000000003</v>
      </c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</row>
    <row r="55" spans="1:51" s="13" customFormat="1" ht="22.5" customHeight="1">
      <c r="A55" s="25" t="s">
        <v>1702</v>
      </c>
      <c r="B55" s="11" t="s">
        <v>1696</v>
      </c>
      <c r="C55" s="10" t="s">
        <v>1674</v>
      </c>
      <c r="D55" s="10" t="s">
        <v>1860</v>
      </c>
      <c r="E55" s="11" t="s">
        <v>1735</v>
      </c>
      <c r="F55" s="12">
        <v>1</v>
      </c>
      <c r="G55" s="12">
        <v>957.71</v>
      </c>
      <c r="H55" s="12">
        <f ca="1">'ANEXO VII - PQCU'!S55</f>
        <v>1180.579675</v>
      </c>
      <c r="I55" s="203"/>
      <c r="J55" s="195"/>
      <c r="K55" s="130">
        <v>1</v>
      </c>
      <c r="L55" s="194">
        <f t="shared" si="8"/>
        <v>1180.579675</v>
      </c>
      <c r="M55" s="203"/>
      <c r="N55" s="196"/>
      <c r="O55" s="18"/>
      <c r="P55" s="129">
        <f t="shared" si="9"/>
        <v>1</v>
      </c>
      <c r="Q55" s="13">
        <f t="shared" si="10"/>
        <v>1180.579675</v>
      </c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</row>
    <row r="56" spans="1:51" s="13" customFormat="1" ht="22.5" customHeight="1">
      <c r="A56" s="25" t="s">
        <v>1703</v>
      </c>
      <c r="B56" s="11" t="s">
        <v>1889</v>
      </c>
      <c r="C56" s="10" t="s">
        <v>1674</v>
      </c>
      <c r="D56" s="10" t="s">
        <v>1909</v>
      </c>
      <c r="E56" s="11" t="s">
        <v>1643</v>
      </c>
      <c r="F56" s="12">
        <v>2.42</v>
      </c>
      <c r="G56" s="12">
        <v>278.51</v>
      </c>
      <c r="H56" s="12">
        <f ca="1">'ANEXO VII - PQCU'!S56</f>
        <v>827.24383389999991</v>
      </c>
      <c r="I56" s="203"/>
      <c r="J56" s="195"/>
      <c r="K56" s="130">
        <v>1</v>
      </c>
      <c r="L56" s="194">
        <f t="shared" si="8"/>
        <v>827.24383389999991</v>
      </c>
      <c r="M56" s="203"/>
      <c r="N56" s="196"/>
      <c r="O56" s="18"/>
      <c r="P56" s="129">
        <f t="shared" si="9"/>
        <v>1</v>
      </c>
      <c r="Q56" s="13">
        <f t="shared" si="10"/>
        <v>827.24383389999991</v>
      </c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</row>
    <row r="57" spans="1:51" s="13" customFormat="1" ht="22.5" customHeight="1">
      <c r="A57" s="25" t="s">
        <v>1704</v>
      </c>
      <c r="B57" s="11" t="s">
        <v>1724</v>
      </c>
      <c r="C57" s="10" t="s">
        <v>1646</v>
      </c>
      <c r="D57" s="10" t="s">
        <v>1580</v>
      </c>
      <c r="E57" s="11" t="s">
        <v>1643</v>
      </c>
      <c r="F57" s="12">
        <v>8.4</v>
      </c>
      <c r="G57" s="12">
        <v>400.54</v>
      </c>
      <c r="H57" s="12">
        <f ca="1">'ANEXO VII - PQCU'!S57</f>
        <v>4316.1969479999998</v>
      </c>
      <c r="I57" s="203"/>
      <c r="J57" s="195"/>
      <c r="K57" s="130">
        <v>1</v>
      </c>
      <c r="L57" s="194">
        <f t="shared" si="8"/>
        <v>4316.1969479999998</v>
      </c>
      <c r="M57" s="203"/>
      <c r="N57" s="196"/>
      <c r="O57" s="18"/>
      <c r="P57" s="129">
        <f t="shared" si="9"/>
        <v>1</v>
      </c>
      <c r="Q57" s="13">
        <f t="shared" si="10"/>
        <v>4316.1969479999998</v>
      </c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</row>
    <row r="58" spans="1:51" s="111" customFormat="1" ht="16.5" customHeight="1">
      <c r="A58" s="102" t="s">
        <v>1573</v>
      </c>
      <c r="B58" s="103"/>
      <c r="C58" s="104"/>
      <c r="D58" s="104" t="s">
        <v>1803</v>
      </c>
      <c r="E58" s="104"/>
      <c r="F58" s="105"/>
      <c r="G58" s="105"/>
      <c r="H58" s="105">
        <f ca="1">SUM(H59:H66)</f>
        <v>27242.771623299996</v>
      </c>
      <c r="I58" s="204"/>
      <c r="J58" s="197"/>
      <c r="K58" s="204"/>
      <c r="L58" s="197"/>
      <c r="M58" s="204"/>
      <c r="N58" s="198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</row>
    <row r="59" spans="1:51" s="13" customFormat="1" ht="22.5" customHeight="1">
      <c r="A59" s="25" t="s">
        <v>1656</v>
      </c>
      <c r="B59" s="11" t="s">
        <v>1870</v>
      </c>
      <c r="C59" s="10" t="s">
        <v>1577</v>
      </c>
      <c r="D59" s="10" t="s">
        <v>1887</v>
      </c>
      <c r="E59" s="11" t="s">
        <v>1643</v>
      </c>
      <c r="F59" s="12">
        <v>3.52</v>
      </c>
      <c r="G59" s="12">
        <v>189</v>
      </c>
      <c r="H59" s="12">
        <f ca="1">'ANEXO VII - PQCU'!S59</f>
        <v>802.20799999999997</v>
      </c>
      <c r="I59" s="203"/>
      <c r="J59" s="195"/>
      <c r="K59" s="130">
        <v>1</v>
      </c>
      <c r="L59" s="194">
        <f t="shared" ref="L59:L66" si="11">K59*$H59</f>
        <v>802.20799999999997</v>
      </c>
      <c r="M59" s="203"/>
      <c r="N59" s="196"/>
      <c r="O59" s="18"/>
      <c r="P59" s="129">
        <f t="shared" ref="P59:P66" si="12">I59+K59+M59</f>
        <v>1</v>
      </c>
      <c r="Q59" s="13">
        <f t="shared" ref="Q59:Q66" si="13">J59+L59+N59</f>
        <v>802.20799999999997</v>
      </c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</row>
    <row r="60" spans="1:51" s="13" customFormat="1" ht="30" customHeight="1">
      <c r="A60" s="25" t="s">
        <v>1657</v>
      </c>
      <c r="B60" s="11" t="s">
        <v>1868</v>
      </c>
      <c r="C60" s="10" t="s">
        <v>1577</v>
      </c>
      <c r="D60" s="10" t="s">
        <v>1937</v>
      </c>
      <c r="E60" s="11" t="s">
        <v>1735</v>
      </c>
      <c r="F60" s="12">
        <v>24</v>
      </c>
      <c r="G60" s="12">
        <v>804.46</v>
      </c>
      <c r="H60" s="12">
        <f ca="1">'ANEXO VII - PQCU'!S60</f>
        <v>23280.48</v>
      </c>
      <c r="I60" s="203"/>
      <c r="J60" s="195"/>
      <c r="K60" s="130">
        <v>1</v>
      </c>
      <c r="L60" s="194">
        <f t="shared" si="11"/>
        <v>23280.48</v>
      </c>
      <c r="M60" s="203"/>
      <c r="N60" s="196"/>
      <c r="O60" s="18"/>
      <c r="P60" s="129">
        <f t="shared" si="12"/>
        <v>1</v>
      </c>
      <c r="Q60" s="13">
        <f t="shared" si="13"/>
        <v>23280.48</v>
      </c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</row>
    <row r="61" spans="1:51" s="13" customFormat="1" ht="30" customHeight="1">
      <c r="A61" s="25" t="s">
        <v>1658</v>
      </c>
      <c r="B61" s="11" t="s">
        <v>1871</v>
      </c>
      <c r="C61" s="10" t="s">
        <v>1577</v>
      </c>
      <c r="D61" s="10" t="s">
        <v>1659</v>
      </c>
      <c r="E61" s="11" t="s">
        <v>1735</v>
      </c>
      <c r="F61" s="12">
        <v>11</v>
      </c>
      <c r="G61" s="12">
        <v>30.19</v>
      </c>
      <c r="H61" s="12">
        <f ca="1">'ANEXO VII - PQCU'!S61</f>
        <v>400.51</v>
      </c>
      <c r="I61" s="203"/>
      <c r="J61" s="195"/>
      <c r="K61" s="130">
        <v>1</v>
      </c>
      <c r="L61" s="194">
        <f t="shared" si="11"/>
        <v>400.51</v>
      </c>
      <c r="M61" s="203"/>
      <c r="N61" s="196"/>
      <c r="O61" s="18"/>
      <c r="P61" s="129">
        <f t="shared" si="12"/>
        <v>1</v>
      </c>
      <c r="Q61" s="13">
        <f t="shared" si="13"/>
        <v>400.51</v>
      </c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</row>
    <row r="62" spans="1:51" s="13" customFormat="1" ht="22.5" customHeight="1">
      <c r="A62" s="25" t="s">
        <v>1660</v>
      </c>
      <c r="B62" s="11" t="s">
        <v>1695</v>
      </c>
      <c r="C62" s="10" t="s">
        <v>1674</v>
      </c>
      <c r="D62" s="10" t="s">
        <v>1746</v>
      </c>
      <c r="E62" s="11" t="s">
        <v>1582</v>
      </c>
      <c r="F62" s="12">
        <v>44</v>
      </c>
      <c r="G62" s="12">
        <v>18.079999999999998</v>
      </c>
      <c r="H62" s="12">
        <f ca="1">'ANEXO VII - PQCU'!S62</f>
        <v>1074.1456000000001</v>
      </c>
      <c r="I62" s="203"/>
      <c r="J62" s="195"/>
      <c r="K62" s="130">
        <v>1</v>
      </c>
      <c r="L62" s="194">
        <f t="shared" si="11"/>
        <v>1074.1456000000001</v>
      </c>
      <c r="M62" s="203"/>
      <c r="N62" s="196"/>
      <c r="O62" s="18"/>
      <c r="P62" s="129">
        <f t="shared" si="12"/>
        <v>1</v>
      </c>
      <c r="Q62" s="13">
        <f t="shared" si="13"/>
        <v>1074.1456000000001</v>
      </c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</row>
    <row r="63" spans="1:51" s="13" customFormat="1" ht="30" customHeight="1">
      <c r="A63" s="25" t="s">
        <v>1661</v>
      </c>
      <c r="B63" s="11" t="s">
        <v>1841</v>
      </c>
      <c r="C63" s="10" t="s">
        <v>1674</v>
      </c>
      <c r="D63" s="10" t="s">
        <v>1747</v>
      </c>
      <c r="E63" s="11" t="s">
        <v>1586</v>
      </c>
      <c r="F63" s="12">
        <v>82.74</v>
      </c>
      <c r="G63" s="12">
        <v>2.2200000000000002</v>
      </c>
      <c r="H63" s="12">
        <f ca="1">'ANEXO VII - PQCU'!S63</f>
        <v>233.39588789999999</v>
      </c>
      <c r="I63" s="203"/>
      <c r="J63" s="195"/>
      <c r="K63" s="130">
        <v>1</v>
      </c>
      <c r="L63" s="194">
        <f t="shared" si="11"/>
        <v>233.39588789999999</v>
      </c>
      <c r="M63" s="203"/>
      <c r="N63" s="196"/>
      <c r="O63" s="18"/>
      <c r="P63" s="129">
        <f t="shared" si="12"/>
        <v>1</v>
      </c>
      <c r="Q63" s="13">
        <f t="shared" si="13"/>
        <v>233.39588789999999</v>
      </c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</row>
    <row r="64" spans="1:51" s="13" customFormat="1" ht="22.5" customHeight="1">
      <c r="A64" s="25" t="s">
        <v>1662</v>
      </c>
      <c r="B64" s="11" t="s">
        <v>1825</v>
      </c>
      <c r="C64" s="10" t="s">
        <v>1674</v>
      </c>
      <c r="D64" s="10" t="s">
        <v>1778</v>
      </c>
      <c r="E64" s="11" t="s">
        <v>1643</v>
      </c>
      <c r="F64" s="12">
        <v>25.68</v>
      </c>
      <c r="G64" s="12">
        <v>28.83</v>
      </c>
      <c r="H64" s="12">
        <f ca="1">'ANEXO VII - PQCU'!S64</f>
        <v>948.38243039999998</v>
      </c>
      <c r="I64" s="203"/>
      <c r="J64" s="195"/>
      <c r="K64" s="130">
        <v>1</v>
      </c>
      <c r="L64" s="194">
        <f t="shared" si="11"/>
        <v>948.38243039999998</v>
      </c>
      <c r="M64" s="203"/>
      <c r="N64" s="196"/>
      <c r="O64" s="18"/>
      <c r="P64" s="129">
        <f t="shared" si="12"/>
        <v>1</v>
      </c>
      <c r="Q64" s="13">
        <f t="shared" si="13"/>
        <v>948.38243039999998</v>
      </c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</row>
    <row r="65" spans="1:51" s="13" customFormat="1" ht="30" customHeight="1">
      <c r="A65" s="25" t="s">
        <v>1663</v>
      </c>
      <c r="B65" s="11" t="s">
        <v>1606</v>
      </c>
      <c r="C65" s="10" t="s">
        <v>1674</v>
      </c>
      <c r="D65" s="10" t="s">
        <v>1890</v>
      </c>
      <c r="E65" s="11" t="s">
        <v>1582</v>
      </c>
      <c r="F65" s="12">
        <v>16</v>
      </c>
      <c r="G65" s="12">
        <v>15.91</v>
      </c>
      <c r="H65" s="12">
        <f ca="1">'ANEXO VII - PQCU'!S65</f>
        <v>342.18471999999997</v>
      </c>
      <c r="I65" s="203"/>
      <c r="J65" s="195"/>
      <c r="K65" s="130">
        <v>1</v>
      </c>
      <c r="L65" s="194">
        <f t="shared" si="11"/>
        <v>342.18471999999997</v>
      </c>
      <c r="M65" s="203"/>
      <c r="N65" s="196"/>
      <c r="O65" s="18"/>
      <c r="P65" s="129">
        <f t="shared" si="12"/>
        <v>1</v>
      </c>
      <c r="Q65" s="13">
        <f t="shared" si="13"/>
        <v>342.18471999999997</v>
      </c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</row>
    <row r="66" spans="1:51" s="13" customFormat="1" ht="30" customHeight="1">
      <c r="A66" s="25" t="s">
        <v>1664</v>
      </c>
      <c r="B66" s="11" t="s">
        <v>1804</v>
      </c>
      <c r="C66" s="10" t="s">
        <v>1646</v>
      </c>
      <c r="D66" s="10" t="s">
        <v>1801</v>
      </c>
      <c r="E66" s="11" t="s">
        <v>1735</v>
      </c>
      <c r="F66" s="12">
        <v>11</v>
      </c>
      <c r="G66" s="12">
        <v>12.1</v>
      </c>
      <c r="H66" s="12">
        <f ca="1">'ANEXO VII - PQCU'!S66</f>
        <v>161.46498500000001</v>
      </c>
      <c r="I66" s="203"/>
      <c r="J66" s="195"/>
      <c r="K66" s="130">
        <v>1</v>
      </c>
      <c r="L66" s="194">
        <f t="shared" si="11"/>
        <v>161.46498500000001</v>
      </c>
      <c r="M66" s="203"/>
      <c r="N66" s="196"/>
      <c r="O66" s="18"/>
      <c r="P66" s="129">
        <f t="shared" si="12"/>
        <v>1</v>
      </c>
      <c r="Q66" s="13">
        <f t="shared" si="13"/>
        <v>161.46498500000001</v>
      </c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</row>
    <row r="67" spans="1:51" s="111" customFormat="1" ht="18" customHeight="1">
      <c r="A67" s="102" t="s">
        <v>1575</v>
      </c>
      <c r="B67" s="103"/>
      <c r="C67" s="104"/>
      <c r="D67" s="104" t="s">
        <v>1755</v>
      </c>
      <c r="E67" s="104"/>
      <c r="F67" s="105"/>
      <c r="G67" s="105"/>
      <c r="H67" s="105">
        <f ca="1">SUM(H68:H94)</f>
        <v>49456.503794999997</v>
      </c>
      <c r="I67" s="204"/>
      <c r="J67" s="197"/>
      <c r="K67" s="204"/>
      <c r="L67" s="197"/>
      <c r="M67" s="204"/>
      <c r="N67" s="198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</row>
    <row r="68" spans="1:51" s="13" customFormat="1" ht="30" customHeight="1">
      <c r="A68" s="25" t="s">
        <v>1612</v>
      </c>
      <c r="B68" s="11" t="s">
        <v>1669</v>
      </c>
      <c r="C68" s="10" t="s">
        <v>1646</v>
      </c>
      <c r="D68" s="10" t="s">
        <v>1692</v>
      </c>
      <c r="E68" s="11" t="s">
        <v>1735</v>
      </c>
      <c r="F68" s="12">
        <v>146</v>
      </c>
      <c r="G68" s="12">
        <v>19.96</v>
      </c>
      <c r="H68" s="12">
        <f ca="1">'ANEXO VII - PQCU'!S68</f>
        <v>3771.67202</v>
      </c>
      <c r="I68" s="203"/>
      <c r="J68" s="195"/>
      <c r="K68" s="130">
        <v>1</v>
      </c>
      <c r="L68" s="194">
        <f t="shared" ref="L68:L94" si="14">K68*$H68</f>
        <v>3771.67202</v>
      </c>
      <c r="M68" s="203"/>
      <c r="N68" s="196"/>
      <c r="O68" s="18"/>
      <c r="P68" s="129">
        <f t="shared" ref="P68:P94" si="15">I68+K68+M68</f>
        <v>1</v>
      </c>
      <c r="Q68" s="13">
        <f t="shared" ref="Q68:Q94" si="16">J68+L68+N68</f>
        <v>3771.67202</v>
      </c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</row>
    <row r="69" spans="1:51" s="13" customFormat="1" ht="22.5" customHeight="1">
      <c r="A69" s="25" t="s">
        <v>1613</v>
      </c>
      <c r="B69" s="11" t="s">
        <v>1897</v>
      </c>
      <c r="C69" s="10" t="s">
        <v>1674</v>
      </c>
      <c r="D69" s="10" t="s">
        <v>1697</v>
      </c>
      <c r="E69" s="11" t="s">
        <v>1586</v>
      </c>
      <c r="F69" s="12">
        <v>392</v>
      </c>
      <c r="G69" s="12">
        <v>7.36</v>
      </c>
      <c r="H69" s="12">
        <f ca="1">'ANEXO VII - PQCU'!S69</f>
        <v>3671.4896399999998</v>
      </c>
      <c r="I69" s="203"/>
      <c r="J69" s="195"/>
      <c r="K69" s="130">
        <v>1</v>
      </c>
      <c r="L69" s="194">
        <f t="shared" si="14"/>
        <v>3671.4896399999998</v>
      </c>
      <c r="M69" s="203"/>
      <c r="N69" s="196"/>
      <c r="O69" s="18"/>
      <c r="P69" s="129">
        <f t="shared" si="15"/>
        <v>1</v>
      </c>
      <c r="Q69" s="13">
        <f t="shared" si="16"/>
        <v>3671.4896399999998</v>
      </c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</row>
    <row r="70" spans="1:51" s="13" customFormat="1" ht="22.5" customHeight="1">
      <c r="A70" s="25" t="s">
        <v>1614</v>
      </c>
      <c r="B70" s="11" t="s">
        <v>1918</v>
      </c>
      <c r="C70" s="10" t="s">
        <v>1674</v>
      </c>
      <c r="D70" s="10" t="s">
        <v>1622</v>
      </c>
      <c r="E70" s="11" t="s">
        <v>1735</v>
      </c>
      <c r="F70" s="12">
        <v>32</v>
      </c>
      <c r="G70" s="12">
        <v>6.69</v>
      </c>
      <c r="H70" s="12">
        <f ca="1">'ANEXO VII - PQCU'!S70</f>
        <v>278.44255999999996</v>
      </c>
      <c r="I70" s="203"/>
      <c r="J70" s="195"/>
      <c r="K70" s="130">
        <v>1</v>
      </c>
      <c r="L70" s="194">
        <f t="shared" si="14"/>
        <v>278.44255999999996</v>
      </c>
      <c r="M70" s="203"/>
      <c r="N70" s="196"/>
      <c r="O70" s="18"/>
      <c r="P70" s="129">
        <f t="shared" si="15"/>
        <v>1</v>
      </c>
      <c r="Q70" s="13">
        <f t="shared" si="16"/>
        <v>278.44255999999996</v>
      </c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</row>
    <row r="71" spans="1:51" s="13" customFormat="1" ht="22.5" customHeight="1">
      <c r="A71" s="25" t="s">
        <v>1615</v>
      </c>
      <c r="B71" s="11" t="s">
        <v>1876</v>
      </c>
      <c r="C71" s="10" t="s">
        <v>1646</v>
      </c>
      <c r="D71" s="10" t="s">
        <v>1715</v>
      </c>
      <c r="E71" s="11" t="s">
        <v>1735</v>
      </c>
      <c r="F71" s="12">
        <v>24</v>
      </c>
      <c r="G71" s="12">
        <v>18.18</v>
      </c>
      <c r="H71" s="12">
        <f ca="1">'ANEXO VII - PQCU'!S71</f>
        <v>546.94188000000008</v>
      </c>
      <c r="I71" s="203"/>
      <c r="J71" s="195"/>
      <c r="K71" s="130">
        <v>1</v>
      </c>
      <c r="L71" s="194">
        <f t="shared" si="14"/>
        <v>546.94188000000008</v>
      </c>
      <c r="M71" s="203"/>
      <c r="N71" s="196"/>
      <c r="O71" s="18"/>
      <c r="P71" s="129">
        <f t="shared" si="15"/>
        <v>1</v>
      </c>
      <c r="Q71" s="13">
        <f t="shared" si="16"/>
        <v>546.94188000000008</v>
      </c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</row>
    <row r="72" spans="1:51" s="13" customFormat="1" ht="22.5" customHeight="1">
      <c r="A72" s="25" t="s">
        <v>1616</v>
      </c>
      <c r="B72" s="11" t="s">
        <v>1947</v>
      </c>
      <c r="C72" s="10" t="s">
        <v>1674</v>
      </c>
      <c r="D72" s="10" t="s">
        <v>1843</v>
      </c>
      <c r="E72" s="11" t="s">
        <v>1735</v>
      </c>
      <c r="F72" s="12">
        <v>130</v>
      </c>
      <c r="G72" s="12">
        <v>3.84</v>
      </c>
      <c r="H72" s="12">
        <f ca="1">'ANEXO VII - PQCU'!S72</f>
        <v>656.07619999999997</v>
      </c>
      <c r="I72" s="203"/>
      <c r="J72" s="195"/>
      <c r="K72" s="130">
        <v>1</v>
      </c>
      <c r="L72" s="194">
        <f t="shared" si="14"/>
        <v>656.07619999999997</v>
      </c>
      <c r="M72" s="203"/>
      <c r="N72" s="196"/>
      <c r="O72" s="18"/>
      <c r="P72" s="129">
        <f t="shared" si="15"/>
        <v>1</v>
      </c>
      <c r="Q72" s="13">
        <f t="shared" si="16"/>
        <v>656.07619999999997</v>
      </c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</row>
    <row r="73" spans="1:51" s="13" customFormat="1" ht="30" customHeight="1">
      <c r="A73" s="25" t="s">
        <v>1617</v>
      </c>
      <c r="B73" s="11" t="s">
        <v>1902</v>
      </c>
      <c r="C73" s="10" t="s">
        <v>1646</v>
      </c>
      <c r="D73" s="10" t="s">
        <v>1830</v>
      </c>
      <c r="E73" s="11" t="s">
        <v>1735</v>
      </c>
      <c r="F73" s="12">
        <v>216</v>
      </c>
      <c r="G73" s="12">
        <v>58.28</v>
      </c>
      <c r="H73" s="12">
        <f ca="1">'ANEXO VII - PQCU'!S73</f>
        <v>16818.230879999999</v>
      </c>
      <c r="I73" s="203"/>
      <c r="J73" s="195"/>
      <c r="K73" s="130">
        <v>1</v>
      </c>
      <c r="L73" s="194">
        <f t="shared" si="14"/>
        <v>16818.230879999999</v>
      </c>
      <c r="M73" s="203"/>
      <c r="N73" s="196"/>
      <c r="O73" s="18"/>
      <c r="P73" s="129">
        <f t="shared" si="15"/>
        <v>1</v>
      </c>
      <c r="Q73" s="13">
        <f t="shared" si="16"/>
        <v>16818.230879999999</v>
      </c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</row>
    <row r="74" spans="1:51" s="13" customFormat="1" ht="22.5" customHeight="1">
      <c r="A74" s="25" t="s">
        <v>1618</v>
      </c>
      <c r="B74" s="11" t="s">
        <v>1864</v>
      </c>
      <c r="C74" s="10" t="s">
        <v>1674</v>
      </c>
      <c r="D74" s="10" t="s">
        <v>1813</v>
      </c>
      <c r="E74" s="11" t="s">
        <v>1586</v>
      </c>
      <c r="F74" s="12">
        <v>50</v>
      </c>
      <c r="G74" s="12">
        <v>5.76</v>
      </c>
      <c r="H74" s="12">
        <f ca="1">'ANEXO VII - PQCU'!S74</f>
        <v>369.96974999999998</v>
      </c>
      <c r="I74" s="203"/>
      <c r="J74" s="195"/>
      <c r="K74" s="130">
        <v>1</v>
      </c>
      <c r="L74" s="194">
        <f t="shared" si="14"/>
        <v>369.96974999999998</v>
      </c>
      <c r="M74" s="203"/>
      <c r="N74" s="196"/>
      <c r="O74" s="18"/>
      <c r="P74" s="129">
        <f t="shared" si="15"/>
        <v>1</v>
      </c>
      <c r="Q74" s="13">
        <f t="shared" si="16"/>
        <v>369.96974999999998</v>
      </c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</row>
    <row r="75" spans="1:51" s="13" customFormat="1" ht="22.5" customHeight="1">
      <c r="A75" s="25" t="s">
        <v>1619</v>
      </c>
      <c r="B75" s="11" t="s">
        <v>1872</v>
      </c>
      <c r="C75" s="10" t="s">
        <v>1674</v>
      </c>
      <c r="D75" s="10" t="s">
        <v>1857</v>
      </c>
      <c r="E75" s="11" t="s">
        <v>1735</v>
      </c>
      <c r="F75" s="12">
        <v>1</v>
      </c>
      <c r="G75" s="12">
        <v>42.41</v>
      </c>
      <c r="H75" s="12">
        <f ca="1">'ANEXO VII - PQCU'!S75</f>
        <v>53.948329999999999</v>
      </c>
      <c r="I75" s="203"/>
      <c r="J75" s="195"/>
      <c r="K75" s="130">
        <v>1</v>
      </c>
      <c r="L75" s="194">
        <f t="shared" si="14"/>
        <v>53.948329999999999</v>
      </c>
      <c r="M75" s="203"/>
      <c r="N75" s="196"/>
      <c r="O75" s="18"/>
      <c r="P75" s="129">
        <f t="shared" si="15"/>
        <v>1</v>
      </c>
      <c r="Q75" s="13">
        <f t="shared" si="16"/>
        <v>53.948329999999999</v>
      </c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</row>
    <row r="76" spans="1:51" s="13" customFormat="1" ht="22.5" customHeight="1">
      <c r="A76" s="25" t="s">
        <v>1620</v>
      </c>
      <c r="B76" s="11" t="s">
        <v>1853</v>
      </c>
      <c r="C76" s="10" t="s">
        <v>1674</v>
      </c>
      <c r="D76" s="10" t="s">
        <v>1579</v>
      </c>
      <c r="E76" s="11" t="s">
        <v>1735</v>
      </c>
      <c r="F76" s="12">
        <v>1</v>
      </c>
      <c r="G76" s="12">
        <v>39.200000000000003</v>
      </c>
      <c r="H76" s="12">
        <f ca="1">'ANEXO VII - PQCU'!S76</f>
        <v>49.751780000000004</v>
      </c>
      <c r="I76" s="203"/>
      <c r="J76" s="195"/>
      <c r="K76" s="130">
        <v>1</v>
      </c>
      <c r="L76" s="194">
        <f t="shared" si="14"/>
        <v>49.751780000000004</v>
      </c>
      <c r="M76" s="203"/>
      <c r="N76" s="196"/>
      <c r="O76" s="18"/>
      <c r="P76" s="129">
        <f t="shared" si="15"/>
        <v>1</v>
      </c>
      <c r="Q76" s="13">
        <f t="shared" si="16"/>
        <v>49.751780000000004</v>
      </c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</row>
    <row r="77" spans="1:51" s="13" customFormat="1" ht="22.5" customHeight="1">
      <c r="A77" s="25" t="s">
        <v>1532</v>
      </c>
      <c r="B77" s="11" t="s">
        <v>1869</v>
      </c>
      <c r="C77" s="10" t="s">
        <v>1674</v>
      </c>
      <c r="D77" s="10" t="s">
        <v>1608</v>
      </c>
      <c r="E77" s="11" t="s">
        <v>1735</v>
      </c>
      <c r="F77" s="12">
        <v>8</v>
      </c>
      <c r="G77" s="12">
        <v>31.83</v>
      </c>
      <c r="H77" s="12">
        <f ca="1">'ANEXO VII - PQCU'!S77</f>
        <v>324.26940000000002</v>
      </c>
      <c r="I77" s="203"/>
      <c r="J77" s="195"/>
      <c r="K77" s="130">
        <v>1</v>
      </c>
      <c r="L77" s="194">
        <f t="shared" si="14"/>
        <v>324.26940000000002</v>
      </c>
      <c r="M77" s="203"/>
      <c r="N77" s="196"/>
      <c r="O77" s="18"/>
      <c r="P77" s="129">
        <f t="shared" si="15"/>
        <v>1</v>
      </c>
      <c r="Q77" s="13">
        <f t="shared" si="16"/>
        <v>324.26940000000002</v>
      </c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</row>
    <row r="78" spans="1:51" s="13" customFormat="1" ht="30" customHeight="1">
      <c r="A78" s="25" t="s">
        <v>1534</v>
      </c>
      <c r="B78" s="11" t="s">
        <v>1844</v>
      </c>
      <c r="C78" s="10" t="s">
        <v>1674</v>
      </c>
      <c r="D78" s="10" t="s">
        <v>1929</v>
      </c>
      <c r="E78" s="11" t="s">
        <v>1735</v>
      </c>
      <c r="F78" s="12">
        <v>2</v>
      </c>
      <c r="G78" s="12">
        <v>22.23</v>
      </c>
      <c r="H78" s="12">
        <f ca="1">'ANEXO VII - PQCU'!S78</f>
        <v>56.630480000000006</v>
      </c>
      <c r="I78" s="203"/>
      <c r="J78" s="195"/>
      <c r="K78" s="130">
        <v>1</v>
      </c>
      <c r="L78" s="194">
        <f t="shared" si="14"/>
        <v>56.630480000000006</v>
      </c>
      <c r="M78" s="203"/>
      <c r="N78" s="196"/>
      <c r="O78" s="18"/>
      <c r="P78" s="129">
        <f t="shared" si="15"/>
        <v>1</v>
      </c>
      <c r="Q78" s="13">
        <f t="shared" si="16"/>
        <v>56.630480000000006</v>
      </c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</row>
    <row r="79" spans="1:51" s="13" customFormat="1" ht="30" customHeight="1">
      <c r="A79" s="25" t="s">
        <v>1535</v>
      </c>
      <c r="B79" s="11" t="s">
        <v>1829</v>
      </c>
      <c r="C79" s="10" t="s">
        <v>1674</v>
      </c>
      <c r="D79" s="10" t="s">
        <v>1768</v>
      </c>
      <c r="E79" s="11" t="s">
        <v>1735</v>
      </c>
      <c r="F79" s="12">
        <v>18</v>
      </c>
      <c r="G79" s="12">
        <v>6.31</v>
      </c>
      <c r="H79" s="12">
        <f ca="1">'ANEXO VII - PQCU'!S79</f>
        <v>147.47624999999999</v>
      </c>
      <c r="I79" s="203"/>
      <c r="J79" s="195"/>
      <c r="K79" s="130">
        <v>1</v>
      </c>
      <c r="L79" s="194">
        <f t="shared" si="14"/>
        <v>147.47624999999999</v>
      </c>
      <c r="M79" s="203"/>
      <c r="N79" s="196"/>
      <c r="O79" s="18"/>
      <c r="P79" s="129">
        <f t="shared" si="15"/>
        <v>1</v>
      </c>
      <c r="Q79" s="13">
        <f t="shared" si="16"/>
        <v>147.47624999999999</v>
      </c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</row>
    <row r="80" spans="1:51" s="13" customFormat="1" ht="22.5" customHeight="1">
      <c r="A80" s="25" t="s">
        <v>1536</v>
      </c>
      <c r="B80" s="11" t="s">
        <v>1805</v>
      </c>
      <c r="C80" s="10" t="s">
        <v>1674</v>
      </c>
      <c r="D80" s="10" t="s">
        <v>1850</v>
      </c>
      <c r="E80" s="11" t="s">
        <v>1735</v>
      </c>
      <c r="F80" s="12">
        <v>1</v>
      </c>
      <c r="G80" s="12">
        <v>17.309999999999999</v>
      </c>
      <c r="H80" s="12">
        <f ca="1">'ANEXO VII - PQCU'!S80</f>
        <v>22.935040000000001</v>
      </c>
      <c r="I80" s="203"/>
      <c r="J80" s="195"/>
      <c r="K80" s="130">
        <v>1</v>
      </c>
      <c r="L80" s="194">
        <f t="shared" si="14"/>
        <v>22.935040000000001</v>
      </c>
      <c r="M80" s="203"/>
      <c r="N80" s="196"/>
      <c r="O80" s="18"/>
      <c r="P80" s="129">
        <f t="shared" si="15"/>
        <v>1</v>
      </c>
      <c r="Q80" s="13">
        <f t="shared" si="16"/>
        <v>22.935040000000001</v>
      </c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</row>
    <row r="81" spans="1:51" s="13" customFormat="1" ht="22.5" customHeight="1">
      <c r="A81" s="25" t="s">
        <v>1538</v>
      </c>
      <c r="B81" s="11" t="s">
        <v>1828</v>
      </c>
      <c r="C81" s="10" t="s">
        <v>1674</v>
      </c>
      <c r="D81" s="10" t="s">
        <v>1855</v>
      </c>
      <c r="E81" s="11" t="s">
        <v>1735</v>
      </c>
      <c r="F81" s="12">
        <v>18</v>
      </c>
      <c r="G81" s="12">
        <v>9.31</v>
      </c>
      <c r="H81" s="12">
        <f ca="1">'ANEXO VII - PQCU'!S81</f>
        <v>219.91364999999999</v>
      </c>
      <c r="I81" s="203"/>
      <c r="J81" s="195"/>
      <c r="K81" s="130">
        <v>1</v>
      </c>
      <c r="L81" s="194">
        <f t="shared" si="14"/>
        <v>219.91364999999999</v>
      </c>
      <c r="M81" s="203"/>
      <c r="N81" s="196"/>
      <c r="O81" s="18"/>
      <c r="P81" s="129">
        <f t="shared" si="15"/>
        <v>1</v>
      </c>
      <c r="Q81" s="13">
        <f t="shared" si="16"/>
        <v>219.91364999999999</v>
      </c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</row>
    <row r="82" spans="1:51" s="13" customFormat="1" ht="30" customHeight="1">
      <c r="A82" s="25" t="s">
        <v>1539</v>
      </c>
      <c r="B82" s="11" t="s">
        <v>1791</v>
      </c>
      <c r="C82" s="10" t="s">
        <v>1577</v>
      </c>
      <c r="D82" s="10" t="s">
        <v>1862</v>
      </c>
      <c r="E82" s="11" t="s">
        <v>1735</v>
      </c>
      <c r="F82" s="12">
        <v>400</v>
      </c>
      <c r="G82" s="12">
        <v>3.4</v>
      </c>
      <c r="H82" s="12">
        <f ca="1">'ANEXO VII - PQCU'!S82</f>
        <v>1800.83</v>
      </c>
      <c r="I82" s="203"/>
      <c r="J82" s="195"/>
      <c r="K82" s="130">
        <v>1</v>
      </c>
      <c r="L82" s="194">
        <f t="shared" si="14"/>
        <v>1800.83</v>
      </c>
      <c r="M82" s="203"/>
      <c r="N82" s="196"/>
      <c r="O82" s="18"/>
      <c r="P82" s="129">
        <f t="shared" si="15"/>
        <v>1</v>
      </c>
      <c r="Q82" s="13">
        <f t="shared" si="16"/>
        <v>1800.83</v>
      </c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</row>
    <row r="83" spans="1:51" s="13" customFormat="1" ht="22.5" customHeight="1">
      <c r="A83" s="25" t="s">
        <v>1540</v>
      </c>
      <c r="B83" s="11" t="s">
        <v>1881</v>
      </c>
      <c r="C83" s="10" t="s">
        <v>1674</v>
      </c>
      <c r="D83" s="10" t="s">
        <v>1820</v>
      </c>
      <c r="E83" s="11" t="s">
        <v>1735</v>
      </c>
      <c r="F83" s="12">
        <v>2</v>
      </c>
      <c r="G83" s="12">
        <v>28.63</v>
      </c>
      <c r="H83" s="12">
        <f ca="1">'ANEXO VII - PQCU'!S83</f>
        <v>73.537059999999997</v>
      </c>
      <c r="I83" s="203"/>
      <c r="J83" s="195"/>
      <c r="K83" s="130">
        <v>1</v>
      </c>
      <c r="L83" s="194">
        <f t="shared" si="14"/>
        <v>73.537059999999997</v>
      </c>
      <c r="M83" s="203"/>
      <c r="N83" s="196"/>
      <c r="O83" s="18"/>
      <c r="P83" s="129">
        <f t="shared" si="15"/>
        <v>1</v>
      </c>
      <c r="Q83" s="13">
        <f t="shared" si="16"/>
        <v>73.537059999999997</v>
      </c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</row>
    <row r="84" spans="1:51" s="13" customFormat="1" ht="22.5" customHeight="1">
      <c r="A84" s="25" t="s">
        <v>1541</v>
      </c>
      <c r="B84" s="11" t="s">
        <v>1854</v>
      </c>
      <c r="C84" s="10" t="s">
        <v>1674</v>
      </c>
      <c r="D84" s="10" t="s">
        <v>1641</v>
      </c>
      <c r="E84" s="11" t="s">
        <v>1735</v>
      </c>
      <c r="F84" s="12">
        <v>4</v>
      </c>
      <c r="G84" s="12">
        <v>30.76</v>
      </c>
      <c r="H84" s="12">
        <f ca="1">'ANEXO VII - PQCU'!S84</f>
        <v>155.9795</v>
      </c>
      <c r="I84" s="203"/>
      <c r="J84" s="195"/>
      <c r="K84" s="130">
        <v>1</v>
      </c>
      <c r="L84" s="194">
        <f t="shared" si="14"/>
        <v>155.9795</v>
      </c>
      <c r="M84" s="203"/>
      <c r="N84" s="196"/>
      <c r="O84" s="18"/>
      <c r="P84" s="129">
        <f t="shared" si="15"/>
        <v>1</v>
      </c>
      <c r="Q84" s="13">
        <f t="shared" si="16"/>
        <v>155.9795</v>
      </c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</row>
    <row r="85" spans="1:51" s="13" customFormat="1" ht="22.5" customHeight="1">
      <c r="A85" s="25" t="s">
        <v>1542</v>
      </c>
      <c r="B85" s="11" t="s">
        <v>1849</v>
      </c>
      <c r="C85" s="10" t="s">
        <v>1674</v>
      </c>
      <c r="D85" s="10" t="s">
        <v>1951</v>
      </c>
      <c r="E85" s="11" t="s">
        <v>1735</v>
      </c>
      <c r="F85" s="12">
        <v>15</v>
      </c>
      <c r="G85" s="12">
        <v>19.14</v>
      </c>
      <c r="H85" s="12">
        <f ca="1">'ANEXO VII - PQCU'!S85</f>
        <v>364.41682500000002</v>
      </c>
      <c r="I85" s="203"/>
      <c r="J85" s="195"/>
      <c r="K85" s="130">
        <v>1</v>
      </c>
      <c r="L85" s="194">
        <f t="shared" si="14"/>
        <v>364.41682500000002</v>
      </c>
      <c r="M85" s="203"/>
      <c r="N85" s="196"/>
      <c r="O85" s="18"/>
      <c r="P85" s="129">
        <f t="shared" si="15"/>
        <v>1</v>
      </c>
      <c r="Q85" s="13">
        <f t="shared" si="16"/>
        <v>364.41682500000002</v>
      </c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</row>
    <row r="86" spans="1:51" s="13" customFormat="1" ht="22.5" customHeight="1">
      <c r="A86" s="25" t="s">
        <v>1544</v>
      </c>
      <c r="B86" s="11" t="s">
        <v>1884</v>
      </c>
      <c r="C86" s="10" t="s">
        <v>1674</v>
      </c>
      <c r="D86" s="10" t="s">
        <v>1597</v>
      </c>
      <c r="E86" s="11" t="s">
        <v>1735</v>
      </c>
      <c r="F86" s="12">
        <v>5</v>
      </c>
      <c r="G86" s="12">
        <v>21.29</v>
      </c>
      <c r="H86" s="12">
        <f ca="1">'ANEXO VII - PQCU'!S86</f>
        <v>135.8262</v>
      </c>
      <c r="I86" s="203"/>
      <c r="J86" s="195"/>
      <c r="K86" s="130">
        <v>1</v>
      </c>
      <c r="L86" s="194">
        <f t="shared" si="14"/>
        <v>135.8262</v>
      </c>
      <c r="M86" s="203"/>
      <c r="N86" s="196"/>
      <c r="O86" s="18"/>
      <c r="P86" s="129">
        <f t="shared" si="15"/>
        <v>1</v>
      </c>
      <c r="Q86" s="13">
        <f t="shared" si="16"/>
        <v>135.8262</v>
      </c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</row>
    <row r="87" spans="1:51" s="13" customFormat="1" ht="22.5" customHeight="1">
      <c r="A87" s="25" t="s">
        <v>1557</v>
      </c>
      <c r="B87" s="11" t="s">
        <v>1779</v>
      </c>
      <c r="C87" s="10" t="s">
        <v>1674</v>
      </c>
      <c r="D87" s="10" t="s">
        <v>1592</v>
      </c>
      <c r="E87" s="11" t="s">
        <v>1586</v>
      </c>
      <c r="F87" s="12">
        <v>590</v>
      </c>
      <c r="G87" s="12">
        <v>1.46</v>
      </c>
      <c r="H87" s="12">
        <f ca="1">'ANEXO VII - PQCU'!S87</f>
        <v>1086.6295499999999</v>
      </c>
      <c r="I87" s="203"/>
      <c r="J87" s="195"/>
      <c r="K87" s="130">
        <v>1</v>
      </c>
      <c r="L87" s="194">
        <f t="shared" si="14"/>
        <v>1086.6295499999999</v>
      </c>
      <c r="M87" s="203"/>
      <c r="N87" s="196"/>
      <c r="O87" s="18"/>
      <c r="P87" s="129">
        <f t="shared" si="15"/>
        <v>1</v>
      </c>
      <c r="Q87" s="13">
        <f t="shared" si="16"/>
        <v>1086.6295499999999</v>
      </c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</row>
    <row r="88" spans="1:51" s="13" customFormat="1" ht="22.5" customHeight="1">
      <c r="A88" s="25" t="s">
        <v>1558</v>
      </c>
      <c r="B88" s="11" t="s">
        <v>1780</v>
      </c>
      <c r="C88" s="10" t="s">
        <v>1674</v>
      </c>
      <c r="D88" s="10" t="s">
        <v>1694</v>
      </c>
      <c r="E88" s="11" t="s">
        <v>1586</v>
      </c>
      <c r="F88" s="12">
        <v>900</v>
      </c>
      <c r="G88" s="12">
        <v>2.14</v>
      </c>
      <c r="H88" s="12">
        <f ca="1">'ANEXO VII - PQCU'!S88</f>
        <v>2417.9625000000001</v>
      </c>
      <c r="I88" s="203"/>
      <c r="J88" s="195"/>
      <c r="K88" s="130">
        <v>1</v>
      </c>
      <c r="L88" s="194">
        <f t="shared" si="14"/>
        <v>2417.9625000000001</v>
      </c>
      <c r="M88" s="203"/>
      <c r="N88" s="196"/>
      <c r="O88" s="18"/>
      <c r="P88" s="129">
        <f t="shared" si="15"/>
        <v>1</v>
      </c>
      <c r="Q88" s="13">
        <f t="shared" si="16"/>
        <v>2417.9625000000001</v>
      </c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</row>
    <row r="89" spans="1:51" s="13" customFormat="1" ht="22.5" customHeight="1">
      <c r="A89" s="25" t="s">
        <v>1559</v>
      </c>
      <c r="B89" s="11" t="s">
        <v>1851</v>
      </c>
      <c r="C89" s="10" t="s">
        <v>1674</v>
      </c>
      <c r="D89" s="10" t="s">
        <v>1673</v>
      </c>
      <c r="E89" s="11" t="s">
        <v>1735</v>
      </c>
      <c r="F89" s="12">
        <v>4</v>
      </c>
      <c r="G89" s="12">
        <v>38.700000000000003</v>
      </c>
      <c r="H89" s="12">
        <f ca="1">'ANEXO VII - PQCU'!S89</f>
        <v>196.52712000000002</v>
      </c>
      <c r="I89" s="203"/>
      <c r="J89" s="195"/>
      <c r="K89" s="130">
        <v>1</v>
      </c>
      <c r="L89" s="194">
        <f t="shared" si="14"/>
        <v>196.52712000000002</v>
      </c>
      <c r="M89" s="203"/>
      <c r="N89" s="196"/>
      <c r="O89" s="18"/>
      <c r="P89" s="129">
        <f t="shared" si="15"/>
        <v>1</v>
      </c>
      <c r="Q89" s="13">
        <f t="shared" si="16"/>
        <v>196.52712000000002</v>
      </c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</row>
    <row r="90" spans="1:51" s="13" customFormat="1" ht="22.5" customHeight="1">
      <c r="A90" s="25" t="s">
        <v>1560</v>
      </c>
      <c r="B90" s="11" t="s">
        <v>1859</v>
      </c>
      <c r="C90" s="10" t="s">
        <v>1646</v>
      </c>
      <c r="D90" s="10" t="s">
        <v>1764</v>
      </c>
      <c r="E90" s="11" t="s">
        <v>1735</v>
      </c>
      <c r="F90" s="12">
        <v>2</v>
      </c>
      <c r="G90" s="12">
        <v>8.2200000000000006</v>
      </c>
      <c r="H90" s="12">
        <f ca="1">'ANEXO VII - PQCU'!S90</f>
        <v>21.473179999999999</v>
      </c>
      <c r="I90" s="203"/>
      <c r="J90" s="195"/>
      <c r="K90" s="130">
        <v>1</v>
      </c>
      <c r="L90" s="194">
        <f t="shared" si="14"/>
        <v>21.473179999999999</v>
      </c>
      <c r="M90" s="203"/>
      <c r="N90" s="196"/>
      <c r="O90" s="18"/>
      <c r="P90" s="129">
        <f t="shared" si="15"/>
        <v>1</v>
      </c>
      <c r="Q90" s="13">
        <f t="shared" si="16"/>
        <v>21.473179999999999</v>
      </c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</row>
    <row r="91" spans="1:51" s="13" customFormat="1" ht="22.5" customHeight="1">
      <c r="A91" s="25" t="s">
        <v>1561</v>
      </c>
      <c r="B91" s="11" t="s">
        <v>1782</v>
      </c>
      <c r="C91" s="10" t="s">
        <v>1674</v>
      </c>
      <c r="D91" s="10" t="s">
        <v>1898</v>
      </c>
      <c r="E91" s="11" t="s">
        <v>1586</v>
      </c>
      <c r="F91" s="12">
        <v>126</v>
      </c>
      <c r="G91" s="12">
        <v>3.44</v>
      </c>
      <c r="H91" s="12">
        <f ca="1">'ANEXO VII - PQCU'!S91</f>
        <v>541.23300000000006</v>
      </c>
      <c r="I91" s="203"/>
      <c r="J91" s="195"/>
      <c r="K91" s="130">
        <v>1</v>
      </c>
      <c r="L91" s="194">
        <f t="shared" si="14"/>
        <v>541.23300000000006</v>
      </c>
      <c r="M91" s="203"/>
      <c r="N91" s="196"/>
      <c r="O91" s="18"/>
      <c r="P91" s="129">
        <f t="shared" si="15"/>
        <v>1</v>
      </c>
      <c r="Q91" s="13">
        <f t="shared" si="16"/>
        <v>541.23300000000006</v>
      </c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</row>
    <row r="92" spans="1:51" s="13" customFormat="1" ht="22.5" customHeight="1">
      <c r="A92" s="25" t="s">
        <v>1562</v>
      </c>
      <c r="B92" s="11" t="s">
        <v>1648</v>
      </c>
      <c r="C92" s="10" t="s">
        <v>1577</v>
      </c>
      <c r="D92" s="10" t="s">
        <v>1956</v>
      </c>
      <c r="E92" s="11" t="s">
        <v>1668</v>
      </c>
      <c r="F92" s="12">
        <v>3</v>
      </c>
      <c r="G92" s="12">
        <v>291.92</v>
      </c>
      <c r="H92" s="12">
        <f ca="1">'ANEXO VII - PQCU'!S92</f>
        <v>1056</v>
      </c>
      <c r="I92" s="203"/>
      <c r="J92" s="195"/>
      <c r="K92" s="130">
        <v>1</v>
      </c>
      <c r="L92" s="194">
        <f t="shared" si="14"/>
        <v>1056</v>
      </c>
      <c r="M92" s="203"/>
      <c r="N92" s="196"/>
      <c r="O92" s="18"/>
      <c r="P92" s="129">
        <f t="shared" si="15"/>
        <v>1</v>
      </c>
      <c r="Q92" s="13">
        <f t="shared" si="16"/>
        <v>1056</v>
      </c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</row>
    <row r="93" spans="1:51" s="13" customFormat="1" ht="22.5" customHeight="1">
      <c r="A93" s="25" t="s">
        <v>1564</v>
      </c>
      <c r="B93" s="11" t="s">
        <v>1638</v>
      </c>
      <c r="C93" s="10" t="s">
        <v>1646</v>
      </c>
      <c r="D93" s="10" t="s">
        <v>1835</v>
      </c>
      <c r="E93" s="11" t="s">
        <v>1735</v>
      </c>
      <c r="F93" s="12">
        <v>67</v>
      </c>
      <c r="G93" s="12">
        <v>165</v>
      </c>
      <c r="H93" s="12">
        <f ca="1">'ANEXO VII - PQCU'!S93</f>
        <v>14557.886965</v>
      </c>
      <c r="I93" s="203"/>
      <c r="J93" s="195"/>
      <c r="K93" s="130">
        <v>1</v>
      </c>
      <c r="L93" s="194">
        <f t="shared" si="14"/>
        <v>14557.886965</v>
      </c>
      <c r="M93" s="203"/>
      <c r="N93" s="196"/>
      <c r="O93" s="18"/>
      <c r="P93" s="129">
        <f t="shared" si="15"/>
        <v>1</v>
      </c>
      <c r="Q93" s="13">
        <f t="shared" si="16"/>
        <v>14557.886965</v>
      </c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</row>
    <row r="94" spans="1:51" s="13" customFormat="1" ht="22.5" customHeight="1">
      <c r="A94" s="25" t="s">
        <v>1565</v>
      </c>
      <c r="B94" s="11" t="s">
        <v>1602</v>
      </c>
      <c r="C94" s="10" t="s">
        <v>1674</v>
      </c>
      <c r="D94" s="10" t="s">
        <v>1906</v>
      </c>
      <c r="E94" s="11" t="s">
        <v>1735</v>
      </c>
      <c r="F94" s="12">
        <v>1</v>
      </c>
      <c r="G94" s="12">
        <v>49.71</v>
      </c>
      <c r="H94" s="12">
        <f ca="1">'ANEXO VII - PQCU'!S94</f>
        <v>60.454035000000005</v>
      </c>
      <c r="I94" s="203"/>
      <c r="J94" s="195"/>
      <c r="K94" s="130">
        <v>1</v>
      </c>
      <c r="L94" s="194">
        <f t="shared" si="14"/>
        <v>60.454035000000005</v>
      </c>
      <c r="M94" s="203"/>
      <c r="N94" s="196"/>
      <c r="O94" s="18"/>
      <c r="P94" s="129">
        <f t="shared" si="15"/>
        <v>1</v>
      </c>
      <c r="Q94" s="13">
        <f t="shared" si="16"/>
        <v>60.454035000000005</v>
      </c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</row>
    <row r="95" spans="1:51" s="111" customFormat="1" ht="14.25" customHeight="1">
      <c r="A95" s="102" t="s">
        <v>1576</v>
      </c>
      <c r="B95" s="103"/>
      <c r="C95" s="104"/>
      <c r="D95" s="104" t="s">
        <v>1802</v>
      </c>
      <c r="E95" s="104"/>
      <c r="F95" s="105"/>
      <c r="G95" s="105"/>
      <c r="H95" s="105">
        <f ca="1">SUM(H96:H107)</f>
        <v>12711.436555</v>
      </c>
      <c r="I95" s="204"/>
      <c r="J95" s="197"/>
      <c r="K95" s="204"/>
      <c r="L95" s="197"/>
      <c r="M95" s="204"/>
      <c r="N95" s="198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</row>
    <row r="96" spans="1:51" s="13" customFormat="1" ht="22.5" customHeight="1">
      <c r="A96" s="25" t="s">
        <v>1959</v>
      </c>
      <c r="B96" s="11" t="s">
        <v>1769</v>
      </c>
      <c r="C96" s="10" t="s">
        <v>1577</v>
      </c>
      <c r="D96" s="10" t="s">
        <v>1833</v>
      </c>
      <c r="E96" s="11" t="s">
        <v>1735</v>
      </c>
      <c r="F96" s="12">
        <v>9</v>
      </c>
      <c r="G96" s="12">
        <v>32.82</v>
      </c>
      <c r="H96" s="12">
        <f ca="1">'ANEXO VII - PQCU'!S96</f>
        <v>357.571485</v>
      </c>
      <c r="I96" s="203"/>
      <c r="J96" s="195"/>
      <c r="K96" s="203"/>
      <c r="L96" s="195"/>
      <c r="M96" s="130">
        <v>1</v>
      </c>
      <c r="N96" s="194">
        <f t="shared" ref="N96:N107" si="17">M96*$H96</f>
        <v>357.571485</v>
      </c>
      <c r="O96" s="18"/>
      <c r="P96" s="129">
        <f t="shared" ref="P96:P107" si="18">I96+K96+M96</f>
        <v>1</v>
      </c>
      <c r="Q96" s="13">
        <f t="shared" ref="Q96:Q107" si="19">J96+L96+N96</f>
        <v>357.571485</v>
      </c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</row>
    <row r="97" spans="1:51" s="13" customFormat="1" ht="22.5" customHeight="1">
      <c r="A97" s="25" t="s">
        <v>1523</v>
      </c>
      <c r="B97" s="11" t="s">
        <v>1770</v>
      </c>
      <c r="C97" s="10" t="s">
        <v>1577</v>
      </c>
      <c r="D97" s="10" t="s">
        <v>1725</v>
      </c>
      <c r="E97" s="11" t="s">
        <v>1735</v>
      </c>
      <c r="F97" s="12">
        <v>16</v>
      </c>
      <c r="G97" s="12">
        <v>24.82</v>
      </c>
      <c r="H97" s="12">
        <f ca="1">'ANEXO VII - PQCU'!S97</f>
        <v>481.44264000000004</v>
      </c>
      <c r="I97" s="203"/>
      <c r="J97" s="195"/>
      <c r="K97" s="203"/>
      <c r="L97" s="195"/>
      <c r="M97" s="130">
        <v>1</v>
      </c>
      <c r="N97" s="194">
        <f t="shared" si="17"/>
        <v>481.44264000000004</v>
      </c>
      <c r="O97" s="18"/>
      <c r="P97" s="129">
        <f t="shared" si="18"/>
        <v>1</v>
      </c>
      <c r="Q97" s="13">
        <f t="shared" si="19"/>
        <v>481.44264000000004</v>
      </c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</row>
    <row r="98" spans="1:51" s="13" customFormat="1" ht="22.5" customHeight="1">
      <c r="A98" s="25" t="s">
        <v>1525</v>
      </c>
      <c r="B98" s="11" t="s">
        <v>1772</v>
      </c>
      <c r="C98" s="10" t="s">
        <v>1577</v>
      </c>
      <c r="D98" s="10" t="s">
        <v>1591</v>
      </c>
      <c r="E98" s="11" t="s">
        <v>1735</v>
      </c>
      <c r="F98" s="12">
        <v>2</v>
      </c>
      <c r="G98" s="12">
        <v>8.31</v>
      </c>
      <c r="H98" s="12">
        <f ca="1">'ANEXO VII - PQCU'!S98</f>
        <v>20.340330000000002</v>
      </c>
      <c r="I98" s="203"/>
      <c r="J98" s="195"/>
      <c r="K98" s="203"/>
      <c r="L98" s="195"/>
      <c r="M98" s="130">
        <v>1</v>
      </c>
      <c r="N98" s="194">
        <f t="shared" si="17"/>
        <v>20.340330000000002</v>
      </c>
      <c r="O98" s="18"/>
      <c r="P98" s="129">
        <f t="shared" si="18"/>
        <v>1</v>
      </c>
      <c r="Q98" s="13">
        <f t="shared" si="19"/>
        <v>20.340330000000002</v>
      </c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</row>
    <row r="99" spans="1:51" s="13" customFormat="1" ht="22.5" customHeight="1">
      <c r="A99" s="25" t="s">
        <v>1526</v>
      </c>
      <c r="B99" s="11" t="s">
        <v>1773</v>
      </c>
      <c r="C99" s="10" t="s">
        <v>1577</v>
      </c>
      <c r="D99" s="10" t="s">
        <v>1928</v>
      </c>
      <c r="E99" s="11" t="s">
        <v>1735</v>
      </c>
      <c r="F99" s="12">
        <v>1</v>
      </c>
      <c r="G99" s="12">
        <v>1475.68</v>
      </c>
      <c r="H99" s="12">
        <f ca="1">'ANEXO VII - PQCU'!S99</f>
        <v>1793.2343800000001</v>
      </c>
      <c r="I99" s="203"/>
      <c r="J99" s="195"/>
      <c r="K99" s="203"/>
      <c r="L99" s="195"/>
      <c r="M99" s="130">
        <v>1</v>
      </c>
      <c r="N99" s="194">
        <f t="shared" si="17"/>
        <v>1793.2343800000001</v>
      </c>
      <c r="O99" s="18"/>
      <c r="P99" s="129">
        <f t="shared" si="18"/>
        <v>1</v>
      </c>
      <c r="Q99" s="13">
        <f t="shared" si="19"/>
        <v>1793.2343800000001</v>
      </c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</row>
    <row r="100" spans="1:51" s="13" customFormat="1" ht="22.5" customHeight="1">
      <c r="A100" s="25" t="s">
        <v>1527</v>
      </c>
      <c r="B100" s="11" t="s">
        <v>1774</v>
      </c>
      <c r="C100" s="10" t="s">
        <v>1577</v>
      </c>
      <c r="D100" s="10" t="s">
        <v>1667</v>
      </c>
      <c r="E100" s="11" t="s">
        <v>1668</v>
      </c>
      <c r="F100" s="12">
        <v>1</v>
      </c>
      <c r="G100" s="12">
        <v>1225.1600000000001</v>
      </c>
      <c r="H100" s="12">
        <f ca="1">'ANEXO VII - PQCU'!S100</f>
        <v>1491.1543799999999</v>
      </c>
      <c r="I100" s="203"/>
      <c r="J100" s="195"/>
      <c r="K100" s="203"/>
      <c r="L100" s="195"/>
      <c r="M100" s="130">
        <v>1</v>
      </c>
      <c r="N100" s="194">
        <f t="shared" si="17"/>
        <v>1491.1543799999999</v>
      </c>
      <c r="O100" s="18"/>
      <c r="P100" s="129">
        <f t="shared" si="18"/>
        <v>1</v>
      </c>
      <c r="Q100" s="13">
        <f t="shared" si="19"/>
        <v>1491.1543799999999</v>
      </c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</row>
    <row r="101" spans="1:51" s="13" customFormat="1" ht="22.5" customHeight="1">
      <c r="A101" s="25" t="s">
        <v>1528</v>
      </c>
      <c r="B101" s="11" t="s">
        <v>1775</v>
      </c>
      <c r="C101" s="10" t="s">
        <v>1577</v>
      </c>
      <c r="D101" s="10" t="s">
        <v>1563</v>
      </c>
      <c r="E101" s="11" t="s">
        <v>1735</v>
      </c>
      <c r="F101" s="12">
        <v>2</v>
      </c>
      <c r="G101" s="12">
        <v>246.51</v>
      </c>
      <c r="H101" s="12">
        <f ca="1">'ANEXO VII - PQCU'!S101</f>
        <v>595.85328000000004</v>
      </c>
      <c r="I101" s="203"/>
      <c r="J101" s="195"/>
      <c r="K101" s="203"/>
      <c r="L101" s="195"/>
      <c r="M101" s="130">
        <v>1</v>
      </c>
      <c r="N101" s="194">
        <f t="shared" si="17"/>
        <v>595.85328000000004</v>
      </c>
      <c r="O101" s="18"/>
      <c r="P101" s="129">
        <f t="shared" si="18"/>
        <v>1</v>
      </c>
      <c r="Q101" s="13">
        <f t="shared" si="19"/>
        <v>595.85328000000004</v>
      </c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</row>
    <row r="102" spans="1:51" s="13" customFormat="1" ht="22.5" customHeight="1">
      <c r="A102" s="25" t="s">
        <v>1529</v>
      </c>
      <c r="B102" s="11" t="s">
        <v>1776</v>
      </c>
      <c r="C102" s="10" t="s">
        <v>1577</v>
      </c>
      <c r="D102" s="10" t="s">
        <v>1639</v>
      </c>
      <c r="E102" s="11" t="s">
        <v>1735</v>
      </c>
      <c r="F102" s="12">
        <v>6</v>
      </c>
      <c r="G102" s="12">
        <v>478.78</v>
      </c>
      <c r="H102" s="12">
        <f ca="1">'ANEXO VII - PQCU'!S102</f>
        <v>3464.8209899999997</v>
      </c>
      <c r="I102" s="203"/>
      <c r="J102" s="195"/>
      <c r="K102" s="203"/>
      <c r="L102" s="195"/>
      <c r="M102" s="130">
        <v>1</v>
      </c>
      <c r="N102" s="194">
        <f t="shared" si="17"/>
        <v>3464.8209899999997</v>
      </c>
      <c r="O102" s="18"/>
      <c r="P102" s="129">
        <f t="shared" si="18"/>
        <v>1</v>
      </c>
      <c r="Q102" s="13">
        <f t="shared" si="19"/>
        <v>3464.8209899999997</v>
      </c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</row>
    <row r="103" spans="1:51" s="13" customFormat="1" ht="22.5" customHeight="1">
      <c r="A103" s="25" t="s">
        <v>1530</v>
      </c>
      <c r="B103" s="11" t="s">
        <v>1785</v>
      </c>
      <c r="C103" s="10" t="s">
        <v>1577</v>
      </c>
      <c r="D103" s="10" t="s">
        <v>1551</v>
      </c>
      <c r="E103" s="11" t="s">
        <v>1735</v>
      </c>
      <c r="F103" s="12">
        <v>1</v>
      </c>
      <c r="G103" s="12">
        <v>214.86</v>
      </c>
      <c r="H103" s="12">
        <f ca="1">'ANEXO VII - PQCU'!S103</f>
        <v>259.77663999999999</v>
      </c>
      <c r="I103" s="203"/>
      <c r="J103" s="195"/>
      <c r="K103" s="203"/>
      <c r="L103" s="195"/>
      <c r="M103" s="130">
        <v>1</v>
      </c>
      <c r="N103" s="194">
        <f t="shared" si="17"/>
        <v>259.77663999999999</v>
      </c>
      <c r="O103" s="18"/>
      <c r="P103" s="129">
        <f t="shared" si="18"/>
        <v>1</v>
      </c>
      <c r="Q103" s="13">
        <f t="shared" si="19"/>
        <v>259.77663999999999</v>
      </c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</row>
    <row r="104" spans="1:51" s="13" customFormat="1" ht="22.5" customHeight="1">
      <c r="A104" s="25" t="s">
        <v>1533</v>
      </c>
      <c r="B104" s="11" t="s">
        <v>1786</v>
      </c>
      <c r="C104" s="10" t="s">
        <v>1577</v>
      </c>
      <c r="D104" s="10" t="s">
        <v>1605</v>
      </c>
      <c r="E104" s="11" t="s">
        <v>1735</v>
      </c>
      <c r="F104" s="12">
        <v>6</v>
      </c>
      <c r="G104" s="12">
        <v>25.15</v>
      </c>
      <c r="H104" s="12">
        <f ca="1">'ANEXO VII - PQCU'!S104</f>
        <v>182.88099</v>
      </c>
      <c r="I104" s="203"/>
      <c r="J104" s="195"/>
      <c r="K104" s="203"/>
      <c r="L104" s="195"/>
      <c r="M104" s="130">
        <v>1</v>
      </c>
      <c r="N104" s="194">
        <f t="shared" si="17"/>
        <v>182.88099</v>
      </c>
      <c r="O104" s="18"/>
      <c r="P104" s="129">
        <f t="shared" si="18"/>
        <v>1</v>
      </c>
      <c r="Q104" s="13">
        <f t="shared" si="19"/>
        <v>182.88099</v>
      </c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</row>
    <row r="105" spans="1:51" s="13" customFormat="1" ht="22.5" customHeight="1">
      <c r="A105" s="25" t="s">
        <v>1545</v>
      </c>
      <c r="B105" s="11" t="s">
        <v>1787</v>
      </c>
      <c r="C105" s="10" t="s">
        <v>1577</v>
      </c>
      <c r="D105" s="10" t="s">
        <v>1846</v>
      </c>
      <c r="E105" s="11" t="s">
        <v>1735</v>
      </c>
      <c r="F105" s="12">
        <v>12</v>
      </c>
      <c r="G105" s="12">
        <v>34.1</v>
      </c>
      <c r="H105" s="12">
        <f ca="1">'ANEXO VII - PQCU'!S105</f>
        <v>495.3619799999999</v>
      </c>
      <c r="I105" s="203"/>
      <c r="J105" s="195"/>
      <c r="K105" s="203"/>
      <c r="L105" s="195"/>
      <c r="M105" s="130">
        <v>1</v>
      </c>
      <c r="N105" s="194">
        <f t="shared" si="17"/>
        <v>495.3619799999999</v>
      </c>
      <c r="O105" s="18"/>
      <c r="P105" s="129">
        <f t="shared" si="18"/>
        <v>1</v>
      </c>
      <c r="Q105" s="13">
        <f t="shared" si="19"/>
        <v>495.3619799999999</v>
      </c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</row>
    <row r="106" spans="1:51" s="13" customFormat="1" ht="37.5" customHeight="1">
      <c r="A106" s="25" t="s">
        <v>1546</v>
      </c>
      <c r="B106" s="11" t="s">
        <v>1788</v>
      </c>
      <c r="C106" s="10" t="s">
        <v>1577</v>
      </c>
      <c r="D106" s="10" t="s">
        <v>1741</v>
      </c>
      <c r="E106" s="11" t="s">
        <v>1735</v>
      </c>
      <c r="F106" s="12">
        <v>12</v>
      </c>
      <c r="G106" s="12">
        <v>109.47</v>
      </c>
      <c r="H106" s="12">
        <f ca="1">'ANEXO VII - PQCU'!S106</f>
        <v>1584.82104</v>
      </c>
      <c r="I106" s="203"/>
      <c r="J106" s="195"/>
      <c r="K106" s="203"/>
      <c r="L106" s="195"/>
      <c r="M106" s="130">
        <v>1</v>
      </c>
      <c r="N106" s="194">
        <f t="shared" si="17"/>
        <v>1584.82104</v>
      </c>
      <c r="O106" s="18"/>
      <c r="P106" s="129">
        <f t="shared" si="18"/>
        <v>1</v>
      </c>
      <c r="Q106" s="13">
        <f t="shared" si="19"/>
        <v>1584.82104</v>
      </c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</row>
    <row r="107" spans="1:51" s="13" customFormat="1" ht="22.5" customHeight="1">
      <c r="A107" s="25" t="s">
        <v>1548</v>
      </c>
      <c r="B107" s="11" t="s">
        <v>1790</v>
      </c>
      <c r="C107" s="10" t="s">
        <v>1577</v>
      </c>
      <c r="D107" s="10" t="s">
        <v>1676</v>
      </c>
      <c r="E107" s="11" t="s">
        <v>1735</v>
      </c>
      <c r="F107" s="12">
        <v>1</v>
      </c>
      <c r="G107" s="12">
        <v>1645.48</v>
      </c>
      <c r="H107" s="12">
        <f ca="1">'ANEXO VII - PQCU'!S107</f>
        <v>1984.17842</v>
      </c>
      <c r="I107" s="203"/>
      <c r="J107" s="195"/>
      <c r="K107" s="203"/>
      <c r="L107" s="195"/>
      <c r="M107" s="130">
        <v>1</v>
      </c>
      <c r="N107" s="194">
        <f t="shared" si="17"/>
        <v>1984.17842</v>
      </c>
      <c r="O107" s="18"/>
      <c r="P107" s="129">
        <f t="shared" si="18"/>
        <v>1</v>
      </c>
      <c r="Q107" s="13">
        <f t="shared" si="19"/>
        <v>1984.17842</v>
      </c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</row>
    <row r="108" spans="1:51" s="111" customFormat="1" ht="13.5" customHeight="1">
      <c r="A108" s="102" t="s">
        <v>1708</v>
      </c>
      <c r="B108" s="103"/>
      <c r="C108" s="104"/>
      <c r="D108" s="104" t="s">
        <v>1936</v>
      </c>
      <c r="E108" s="104"/>
      <c r="F108" s="105"/>
      <c r="G108" s="105"/>
      <c r="H108" s="105">
        <f ca="1">SUM(H109:H110)</f>
        <v>3353.7663199999997</v>
      </c>
      <c r="I108" s="204"/>
      <c r="J108" s="197"/>
      <c r="K108" s="204"/>
      <c r="L108" s="197"/>
      <c r="M108" s="204"/>
      <c r="N108" s="198"/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</row>
    <row r="109" spans="1:51" s="13" customFormat="1" ht="21" customHeight="1">
      <c r="A109" s="25" t="s">
        <v>1798</v>
      </c>
      <c r="B109" s="11" t="s">
        <v>1689</v>
      </c>
      <c r="C109" s="10" t="s">
        <v>1646</v>
      </c>
      <c r="D109" s="10" t="s">
        <v>1916</v>
      </c>
      <c r="E109" s="11" t="s">
        <v>1680</v>
      </c>
      <c r="F109" s="12">
        <v>6</v>
      </c>
      <c r="G109" s="12">
        <v>329.74</v>
      </c>
      <c r="H109" s="12">
        <f ca="1">'ANEXO VII - PQCU'!S109</f>
        <v>2546.6544599999997</v>
      </c>
      <c r="I109" s="203"/>
      <c r="J109" s="195"/>
      <c r="K109" s="203"/>
      <c r="L109" s="195"/>
      <c r="M109" s="130">
        <v>1</v>
      </c>
      <c r="N109" s="194">
        <f>M109*$H109</f>
        <v>2546.6544599999997</v>
      </c>
      <c r="O109" s="18"/>
      <c r="P109" s="129">
        <f>I109+K109+M109</f>
        <v>1</v>
      </c>
      <c r="Q109" s="13">
        <f>J109+L109+N109</f>
        <v>2546.6544599999997</v>
      </c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</row>
    <row r="110" spans="1:51" s="13" customFormat="1" ht="21.75" customHeight="1">
      <c r="A110" s="25" t="s">
        <v>1800</v>
      </c>
      <c r="B110" s="11" t="s">
        <v>1611</v>
      </c>
      <c r="C110" s="10" t="s">
        <v>1646</v>
      </c>
      <c r="D110" s="10" t="s">
        <v>1797</v>
      </c>
      <c r="E110" s="11" t="s">
        <v>1735</v>
      </c>
      <c r="F110" s="12">
        <v>1</v>
      </c>
      <c r="G110" s="12">
        <v>658.72</v>
      </c>
      <c r="H110" s="12">
        <f ca="1">'ANEXO VII - PQCU'!S110</f>
        <v>807.11185999999998</v>
      </c>
      <c r="I110" s="203"/>
      <c r="J110" s="195"/>
      <c r="K110" s="203"/>
      <c r="L110" s="195"/>
      <c r="M110" s="130">
        <v>1</v>
      </c>
      <c r="N110" s="194">
        <f>M110*$H110</f>
        <v>807.11185999999998</v>
      </c>
      <c r="O110" s="18"/>
      <c r="P110" s="129">
        <f>I110+K110+M110</f>
        <v>1</v>
      </c>
      <c r="Q110" s="13">
        <f>J110+L110+N110</f>
        <v>807.11185999999998</v>
      </c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</row>
    <row r="111" spans="1:51" s="111" customFormat="1" ht="16.5" customHeight="1">
      <c r="A111" s="102" t="s">
        <v>1709</v>
      </c>
      <c r="B111" s="103"/>
      <c r="C111" s="104"/>
      <c r="D111" s="104" t="s">
        <v>1894</v>
      </c>
      <c r="E111" s="104"/>
      <c r="F111" s="105"/>
      <c r="G111" s="105"/>
      <c r="H111" s="105">
        <f ca="1">SUM(H112:H113)</f>
        <v>2829.6880499999997</v>
      </c>
      <c r="I111" s="204"/>
      <c r="J111" s="197"/>
      <c r="K111" s="204"/>
      <c r="L111" s="197"/>
      <c r="M111" s="204"/>
      <c r="N111" s="198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0"/>
      <c r="AG111" s="110"/>
      <c r="AH111" s="110"/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</row>
    <row r="112" spans="1:51" s="13" customFormat="1" ht="30" customHeight="1">
      <c r="A112" s="25" t="s">
        <v>1738</v>
      </c>
      <c r="B112" s="11" t="s">
        <v>1706</v>
      </c>
      <c r="C112" s="10" t="s">
        <v>1646</v>
      </c>
      <c r="D112" s="10" t="s">
        <v>1705</v>
      </c>
      <c r="E112" s="11" t="s">
        <v>1586</v>
      </c>
      <c r="F112" s="12">
        <v>300</v>
      </c>
      <c r="G112" s="12">
        <v>3.99</v>
      </c>
      <c r="H112" s="12">
        <f ca="1">'ANEXO VII - PQCU'!S112</f>
        <v>1479.3869999999997</v>
      </c>
      <c r="I112" s="203"/>
      <c r="J112" s="195"/>
      <c r="K112" s="203"/>
      <c r="L112" s="195"/>
      <c r="M112" s="130">
        <v>1</v>
      </c>
      <c r="N112" s="194">
        <f>M112*$H112</f>
        <v>1479.3869999999997</v>
      </c>
      <c r="O112" s="18"/>
      <c r="P112" s="129">
        <f>I112+K112+M112</f>
        <v>1</v>
      </c>
      <c r="Q112" s="13">
        <f>J112+L112+N112</f>
        <v>1479.3869999999997</v>
      </c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</row>
    <row r="113" spans="1:51" s="13" customFormat="1" ht="22.5" customHeight="1">
      <c r="A113" s="25" t="s">
        <v>1739</v>
      </c>
      <c r="B113" s="11" t="s">
        <v>1848</v>
      </c>
      <c r="C113" s="10" t="s">
        <v>1646</v>
      </c>
      <c r="D113" s="10" t="s">
        <v>1867</v>
      </c>
      <c r="E113" s="11" t="s">
        <v>1735</v>
      </c>
      <c r="F113" s="12">
        <v>15</v>
      </c>
      <c r="G113" s="12">
        <v>68.12</v>
      </c>
      <c r="H113" s="12">
        <f ca="1">'ANEXO VII - PQCU'!S113</f>
        <v>1350.30105</v>
      </c>
      <c r="I113" s="203"/>
      <c r="J113" s="195"/>
      <c r="K113" s="203"/>
      <c r="L113" s="195"/>
      <c r="M113" s="130">
        <v>1</v>
      </c>
      <c r="N113" s="194">
        <f>M113*$H113</f>
        <v>1350.30105</v>
      </c>
      <c r="O113" s="18"/>
      <c r="P113" s="129">
        <f>I113+K113+M113</f>
        <v>1</v>
      </c>
      <c r="Q113" s="13">
        <f>J113+L113+N113</f>
        <v>1350.30105</v>
      </c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</row>
    <row r="114" spans="1:51" s="111" customFormat="1" ht="15.75" customHeight="1">
      <c r="A114" s="102" t="s">
        <v>1711</v>
      </c>
      <c r="B114" s="103"/>
      <c r="C114" s="104"/>
      <c r="D114" s="104" t="s">
        <v>1736</v>
      </c>
      <c r="E114" s="104"/>
      <c r="F114" s="105"/>
      <c r="G114" s="105"/>
      <c r="H114" s="105">
        <f ca="1">SUM(H115:H119)</f>
        <v>2451.7374099999997</v>
      </c>
      <c r="I114" s="204"/>
      <c r="J114" s="197"/>
      <c r="K114" s="204"/>
      <c r="L114" s="197"/>
      <c r="M114" s="204"/>
      <c r="N114" s="198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</row>
    <row r="115" spans="1:51" s="13" customFormat="1" ht="22.5" customHeight="1">
      <c r="A115" s="25" t="s">
        <v>1683</v>
      </c>
      <c r="B115" s="11" t="s">
        <v>1734</v>
      </c>
      <c r="C115" s="10" t="s">
        <v>1674</v>
      </c>
      <c r="D115" s="10" t="s">
        <v>1629</v>
      </c>
      <c r="E115" s="11" t="s">
        <v>1735</v>
      </c>
      <c r="F115" s="12">
        <v>2</v>
      </c>
      <c r="G115" s="12">
        <v>88.71</v>
      </c>
      <c r="H115" s="12">
        <f ca="1">'ANEXO VII - PQCU'!S115</f>
        <v>233.60807</v>
      </c>
      <c r="I115" s="203"/>
      <c r="J115" s="195"/>
      <c r="K115" s="130">
        <v>1</v>
      </c>
      <c r="L115" s="194">
        <f>K115*$H115</f>
        <v>233.60807</v>
      </c>
      <c r="M115" s="203"/>
      <c r="N115" s="196"/>
      <c r="O115" s="18"/>
      <c r="P115" s="129">
        <f t="shared" ref="P115:Q119" si="20">I115+K115+M115</f>
        <v>1</v>
      </c>
      <c r="Q115" s="13">
        <f t="shared" si="20"/>
        <v>233.60807</v>
      </c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</row>
    <row r="116" spans="1:51" s="13" customFormat="1" ht="22.5" customHeight="1">
      <c r="A116" s="25" t="s">
        <v>1684</v>
      </c>
      <c r="B116" s="11" t="s">
        <v>1766</v>
      </c>
      <c r="C116" s="10" t="s">
        <v>1577</v>
      </c>
      <c r="D116" s="10" t="s">
        <v>1732</v>
      </c>
      <c r="E116" s="11" t="s">
        <v>1701</v>
      </c>
      <c r="F116" s="12">
        <v>1</v>
      </c>
      <c r="G116" s="12">
        <v>639.95000000000005</v>
      </c>
      <c r="H116" s="12">
        <f ca="1">'ANEXO VII - PQCU'!S116</f>
        <v>782.79401499999994</v>
      </c>
      <c r="I116" s="203"/>
      <c r="J116" s="195"/>
      <c r="K116" s="130">
        <v>1</v>
      </c>
      <c r="L116" s="194">
        <f>K116*$H116</f>
        <v>782.79401499999994</v>
      </c>
      <c r="M116" s="203"/>
      <c r="N116" s="196"/>
      <c r="O116" s="18"/>
      <c r="P116" s="129">
        <f t="shared" si="20"/>
        <v>1</v>
      </c>
      <c r="Q116" s="13">
        <f t="shared" si="20"/>
        <v>782.79401499999994</v>
      </c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</row>
    <row r="117" spans="1:51" s="13" customFormat="1" ht="22.5" customHeight="1">
      <c r="A117" s="25" t="s">
        <v>1685</v>
      </c>
      <c r="B117" s="11" t="s">
        <v>1795</v>
      </c>
      <c r="C117" s="10" t="s">
        <v>1577</v>
      </c>
      <c r="D117" s="10" t="s">
        <v>1874</v>
      </c>
      <c r="E117" s="11" t="s">
        <v>1735</v>
      </c>
      <c r="F117" s="12">
        <v>1</v>
      </c>
      <c r="G117" s="12">
        <v>628.70000000000005</v>
      </c>
      <c r="H117" s="12">
        <f ca="1">'ANEXO VII - PQCU'!S117</f>
        <v>764.30533500000001</v>
      </c>
      <c r="I117" s="203"/>
      <c r="J117" s="195"/>
      <c r="K117" s="130">
        <v>1</v>
      </c>
      <c r="L117" s="194">
        <f>K117*$H117</f>
        <v>764.30533500000001</v>
      </c>
      <c r="M117" s="203"/>
      <c r="N117" s="196"/>
      <c r="O117" s="18"/>
      <c r="P117" s="129">
        <f t="shared" si="20"/>
        <v>1</v>
      </c>
      <c r="Q117" s="13">
        <f t="shared" si="20"/>
        <v>764.30533500000001</v>
      </c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</row>
    <row r="118" spans="1:51" s="13" customFormat="1" ht="22.5" customHeight="1">
      <c r="A118" s="25" t="s">
        <v>1686</v>
      </c>
      <c r="B118" s="11" t="s">
        <v>1666</v>
      </c>
      <c r="C118" s="10" t="s">
        <v>1674</v>
      </c>
      <c r="D118" s="10" t="s">
        <v>1900</v>
      </c>
      <c r="E118" s="11" t="s">
        <v>1586</v>
      </c>
      <c r="F118" s="12">
        <v>6</v>
      </c>
      <c r="G118" s="12">
        <v>22.58</v>
      </c>
      <c r="H118" s="12">
        <f ca="1">'ANEXO VII - PQCU'!S118</f>
        <v>182.89836000000003</v>
      </c>
      <c r="I118" s="203"/>
      <c r="J118" s="195"/>
      <c r="K118" s="130">
        <v>1</v>
      </c>
      <c r="L118" s="194">
        <f>K118*$H118</f>
        <v>182.89836000000003</v>
      </c>
      <c r="M118" s="203"/>
      <c r="N118" s="196"/>
      <c r="O118" s="18"/>
      <c r="P118" s="129">
        <f t="shared" si="20"/>
        <v>1</v>
      </c>
      <c r="Q118" s="13">
        <f t="shared" si="20"/>
        <v>182.89836000000003</v>
      </c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</row>
    <row r="119" spans="1:51" s="13" customFormat="1" ht="22.5" customHeight="1">
      <c r="A119" s="25" t="s">
        <v>1688</v>
      </c>
      <c r="B119" s="11" t="s">
        <v>1555</v>
      </c>
      <c r="C119" s="10" t="s">
        <v>1674</v>
      </c>
      <c r="D119" s="10" t="s">
        <v>1722</v>
      </c>
      <c r="E119" s="11" t="s">
        <v>1586</v>
      </c>
      <c r="F119" s="12">
        <v>7</v>
      </c>
      <c r="G119" s="12">
        <v>54.17</v>
      </c>
      <c r="H119" s="12">
        <f ca="1">'ANEXO VII - PQCU'!S119</f>
        <v>488.13162999999997</v>
      </c>
      <c r="I119" s="203"/>
      <c r="J119" s="195"/>
      <c r="K119" s="130">
        <v>1</v>
      </c>
      <c r="L119" s="194">
        <f>K119*$H119</f>
        <v>488.13162999999997</v>
      </c>
      <c r="M119" s="203"/>
      <c r="N119" s="196"/>
      <c r="O119" s="18"/>
      <c r="P119" s="129">
        <f t="shared" si="20"/>
        <v>1</v>
      </c>
      <c r="Q119" s="13">
        <f t="shared" si="20"/>
        <v>488.13162999999997</v>
      </c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</row>
    <row r="120" spans="1:51" s="111" customFormat="1" ht="15.75" customHeight="1">
      <c r="A120" s="102" t="s">
        <v>1712</v>
      </c>
      <c r="B120" s="103"/>
      <c r="C120" s="104"/>
      <c r="D120" s="104" t="s">
        <v>1645</v>
      </c>
      <c r="E120" s="104"/>
      <c r="F120" s="105"/>
      <c r="G120" s="105"/>
      <c r="H120" s="105">
        <f ca="1">SUM(H121)</f>
        <v>1278.1400000000001</v>
      </c>
      <c r="I120" s="204"/>
      <c r="J120" s="197"/>
      <c r="K120" s="204"/>
      <c r="L120" s="197"/>
      <c r="M120" s="204"/>
      <c r="N120" s="198"/>
      <c r="O120" s="110"/>
      <c r="P120" s="110"/>
      <c r="Q120" s="110"/>
      <c r="R120" s="110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10"/>
      <c r="AD120" s="110"/>
      <c r="AE120" s="110"/>
      <c r="AF120" s="110"/>
      <c r="AG120" s="110"/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</row>
    <row r="121" spans="1:51" s="13" customFormat="1" ht="22.5" customHeight="1">
      <c r="A121" s="25" t="s">
        <v>1640</v>
      </c>
      <c r="B121" s="11" t="s">
        <v>1767</v>
      </c>
      <c r="C121" s="10" t="s">
        <v>1577</v>
      </c>
      <c r="D121" s="10" t="s">
        <v>1847</v>
      </c>
      <c r="E121" s="11" t="s">
        <v>1735</v>
      </c>
      <c r="F121" s="12">
        <v>1</v>
      </c>
      <c r="G121" s="12">
        <v>1060</v>
      </c>
      <c r="H121" s="12">
        <f ca="1">'ANEXO VII - PQCU'!S121</f>
        <v>1278.1400000000001</v>
      </c>
      <c r="I121" s="203"/>
      <c r="J121" s="195"/>
      <c r="K121" s="130">
        <v>1</v>
      </c>
      <c r="L121" s="194">
        <f>K121*$H121</f>
        <v>1278.1400000000001</v>
      </c>
      <c r="M121" s="203"/>
      <c r="N121" s="196"/>
      <c r="O121" s="18"/>
      <c r="P121" s="129">
        <f>I121+K121+M121</f>
        <v>1</v>
      </c>
      <c r="Q121" s="13">
        <f>J121+L121+N121</f>
        <v>1278.1400000000001</v>
      </c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</row>
    <row r="122" spans="1:51" s="111" customFormat="1" ht="15.75" customHeight="1">
      <c r="A122" s="102" t="s">
        <v>1714</v>
      </c>
      <c r="B122" s="103"/>
      <c r="C122" s="104"/>
      <c r="D122" s="104" t="s">
        <v>1908</v>
      </c>
      <c r="E122" s="104"/>
      <c r="F122" s="105"/>
      <c r="G122" s="105"/>
      <c r="H122" s="105">
        <f ca="1">SUM(H123:H130)</f>
        <v>7346.0106183499993</v>
      </c>
      <c r="I122" s="204"/>
      <c r="J122" s="197"/>
      <c r="K122" s="204"/>
      <c r="L122" s="197"/>
      <c r="M122" s="204"/>
      <c r="N122" s="198"/>
      <c r="O122" s="110"/>
      <c r="P122" s="110"/>
      <c r="Q122" s="110"/>
      <c r="R122" s="110"/>
      <c r="S122" s="110"/>
      <c r="T122" s="110"/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  <c r="AF122" s="110"/>
      <c r="AG122" s="110"/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</row>
    <row r="123" spans="1:51" s="13" customFormat="1" ht="22.5" customHeight="1">
      <c r="A123" s="25" t="s">
        <v>1593</v>
      </c>
      <c r="B123" s="11" t="s">
        <v>1811</v>
      </c>
      <c r="C123" s="10" t="s">
        <v>1577</v>
      </c>
      <c r="D123" s="10" t="s">
        <v>1630</v>
      </c>
      <c r="E123" s="11" t="s">
        <v>1735</v>
      </c>
      <c r="F123" s="12">
        <v>3</v>
      </c>
      <c r="G123" s="12">
        <v>1004.26</v>
      </c>
      <c r="H123" s="12">
        <f ca="1">'ANEXO VII - PQCU'!S123</f>
        <v>3634.4507399999998</v>
      </c>
      <c r="I123" s="203"/>
      <c r="J123" s="195"/>
      <c r="K123" s="203"/>
      <c r="L123" s="195"/>
      <c r="M123" s="130">
        <v>1</v>
      </c>
      <c r="N123" s="194">
        <f t="shared" ref="N123:N130" si="21">M123*$H123</f>
        <v>3634.4507399999998</v>
      </c>
      <c r="O123" s="18"/>
      <c r="P123" s="129">
        <f t="shared" ref="P123:P130" si="22">I123+K123+M123</f>
        <v>1</v>
      </c>
      <c r="Q123" s="13">
        <f t="shared" ref="Q123:Q130" si="23">J123+L123+N123</f>
        <v>3634.4507399999998</v>
      </c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</row>
    <row r="124" spans="1:51" s="13" customFormat="1" ht="22.5" customHeight="1">
      <c r="A124" s="25" t="s">
        <v>1594</v>
      </c>
      <c r="B124" s="11" t="s">
        <v>1814</v>
      </c>
      <c r="C124" s="10" t="s">
        <v>1577</v>
      </c>
      <c r="D124" s="10" t="s">
        <v>1873</v>
      </c>
      <c r="E124" s="11" t="s">
        <v>1735</v>
      </c>
      <c r="F124" s="12">
        <v>2</v>
      </c>
      <c r="G124" s="12">
        <v>276.8</v>
      </c>
      <c r="H124" s="12">
        <f ca="1">'ANEXO VII - PQCU'!S124</f>
        <v>668.60716000000002</v>
      </c>
      <c r="I124" s="203"/>
      <c r="J124" s="195"/>
      <c r="K124" s="203"/>
      <c r="L124" s="195"/>
      <c r="M124" s="130">
        <v>1</v>
      </c>
      <c r="N124" s="194">
        <f t="shared" si="21"/>
        <v>668.60716000000002</v>
      </c>
      <c r="O124" s="18"/>
      <c r="P124" s="129">
        <f t="shared" si="22"/>
        <v>1</v>
      </c>
      <c r="Q124" s="13">
        <f t="shared" si="23"/>
        <v>668.60716000000002</v>
      </c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</row>
    <row r="125" spans="1:51" s="13" customFormat="1" ht="22.5" customHeight="1">
      <c r="A125" s="25" t="s">
        <v>1596</v>
      </c>
      <c r="B125" s="11" t="s">
        <v>1812</v>
      </c>
      <c r="C125" s="10" t="s">
        <v>1577</v>
      </c>
      <c r="D125" s="10" t="s">
        <v>1808</v>
      </c>
      <c r="E125" s="11" t="s">
        <v>1735</v>
      </c>
      <c r="F125" s="12">
        <v>1</v>
      </c>
      <c r="G125" s="12">
        <v>575.9</v>
      </c>
      <c r="H125" s="12">
        <f ca="1">'ANEXO VII - PQCU'!S125</f>
        <v>694.97357999999997</v>
      </c>
      <c r="I125" s="203"/>
      <c r="J125" s="195"/>
      <c r="K125" s="203"/>
      <c r="L125" s="195"/>
      <c r="M125" s="130">
        <v>1</v>
      </c>
      <c r="N125" s="194">
        <f t="shared" si="21"/>
        <v>694.97357999999997</v>
      </c>
      <c r="O125" s="18"/>
      <c r="P125" s="129">
        <f t="shared" si="22"/>
        <v>1</v>
      </c>
      <c r="Q125" s="13">
        <f t="shared" si="23"/>
        <v>694.97357999999997</v>
      </c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</row>
    <row r="126" spans="1:51" s="13" customFormat="1" ht="30" customHeight="1">
      <c r="A126" s="25" t="s">
        <v>1598</v>
      </c>
      <c r="B126" s="11" t="s">
        <v>1816</v>
      </c>
      <c r="C126" s="10" t="s">
        <v>1577</v>
      </c>
      <c r="D126" s="10" t="s">
        <v>1789</v>
      </c>
      <c r="E126" s="11" t="s">
        <v>1643</v>
      </c>
      <c r="F126" s="12">
        <v>1</v>
      </c>
      <c r="G126" s="12">
        <v>151.5</v>
      </c>
      <c r="H126" s="12">
        <f ca="1">'ANEXO VII - PQCU'!S126</f>
        <v>183.128725</v>
      </c>
      <c r="I126" s="203"/>
      <c r="J126" s="195"/>
      <c r="K126" s="203"/>
      <c r="L126" s="195"/>
      <c r="M126" s="130">
        <v>1</v>
      </c>
      <c r="N126" s="194">
        <f t="shared" si="21"/>
        <v>183.128725</v>
      </c>
      <c r="O126" s="18"/>
      <c r="P126" s="129">
        <f t="shared" si="22"/>
        <v>1</v>
      </c>
      <c r="Q126" s="13">
        <f t="shared" si="23"/>
        <v>183.128725</v>
      </c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</row>
    <row r="127" spans="1:51" s="13" customFormat="1" ht="22.5" customHeight="1">
      <c r="A127" s="25" t="s">
        <v>1599</v>
      </c>
      <c r="B127" s="11" t="s">
        <v>1817</v>
      </c>
      <c r="C127" s="10" t="s">
        <v>1577</v>
      </c>
      <c r="D127" s="10" t="s">
        <v>1896</v>
      </c>
      <c r="E127" s="11" t="s">
        <v>1643</v>
      </c>
      <c r="F127" s="12">
        <v>1.2</v>
      </c>
      <c r="G127" s="12">
        <v>92.98</v>
      </c>
      <c r="H127" s="12">
        <f ca="1">'ANEXO VII - PQCU'!S127</f>
        <v>135.09447</v>
      </c>
      <c r="I127" s="203"/>
      <c r="J127" s="195"/>
      <c r="K127" s="203"/>
      <c r="L127" s="195"/>
      <c r="M127" s="130">
        <v>1</v>
      </c>
      <c r="N127" s="194">
        <f t="shared" si="21"/>
        <v>135.09447</v>
      </c>
      <c r="O127" s="18"/>
      <c r="P127" s="129">
        <f t="shared" si="22"/>
        <v>1</v>
      </c>
      <c r="Q127" s="13">
        <f t="shared" si="23"/>
        <v>135.09447</v>
      </c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</row>
    <row r="128" spans="1:51" s="13" customFormat="1" ht="22.5" customHeight="1">
      <c r="A128" s="25" t="s">
        <v>1600</v>
      </c>
      <c r="B128" s="11" t="s">
        <v>1818</v>
      </c>
      <c r="C128" s="10" t="s">
        <v>1577</v>
      </c>
      <c r="D128" s="10" t="s">
        <v>1930</v>
      </c>
      <c r="E128" s="11" t="s">
        <v>1643</v>
      </c>
      <c r="F128" s="12">
        <v>2.5</v>
      </c>
      <c r="G128" s="12">
        <v>280.20999999999998</v>
      </c>
      <c r="H128" s="12">
        <f ca="1">'ANEXO VII - PQCU'!S128</f>
        <v>845.84681250000006</v>
      </c>
      <c r="I128" s="203"/>
      <c r="J128" s="195"/>
      <c r="K128" s="203"/>
      <c r="L128" s="195"/>
      <c r="M128" s="130">
        <v>1</v>
      </c>
      <c r="N128" s="194">
        <f t="shared" si="21"/>
        <v>845.84681250000006</v>
      </c>
      <c r="O128" s="18"/>
      <c r="P128" s="129">
        <f t="shared" si="22"/>
        <v>1</v>
      </c>
      <c r="Q128" s="13">
        <f t="shared" si="23"/>
        <v>845.84681250000006</v>
      </c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</row>
    <row r="129" spans="1:51" s="13" customFormat="1" ht="22.5" customHeight="1">
      <c r="A129" s="25" t="s">
        <v>1601</v>
      </c>
      <c r="B129" s="11" t="s">
        <v>1822</v>
      </c>
      <c r="C129" s="10" t="s">
        <v>1577</v>
      </c>
      <c r="D129" s="10" t="s">
        <v>1677</v>
      </c>
      <c r="E129" s="11" t="s">
        <v>1735</v>
      </c>
      <c r="F129" s="12">
        <v>7</v>
      </c>
      <c r="G129" s="12">
        <v>132.57</v>
      </c>
      <c r="H129" s="12">
        <f ca="1">'ANEXO VII - PQCU'!S129</f>
        <v>1122.8250599999999</v>
      </c>
      <c r="I129" s="203"/>
      <c r="J129" s="195"/>
      <c r="K129" s="203"/>
      <c r="L129" s="195"/>
      <c r="M129" s="130">
        <v>1</v>
      </c>
      <c r="N129" s="194">
        <f t="shared" si="21"/>
        <v>1122.8250599999999</v>
      </c>
      <c r="O129" s="18"/>
      <c r="P129" s="129">
        <f t="shared" si="22"/>
        <v>1</v>
      </c>
      <c r="Q129" s="13">
        <f t="shared" si="23"/>
        <v>1122.8250599999999</v>
      </c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</row>
    <row r="130" spans="1:51" s="13" customFormat="1" ht="22.5" customHeight="1">
      <c r="A130" s="25" t="s">
        <v>1603</v>
      </c>
      <c r="B130" s="11" t="s">
        <v>1895</v>
      </c>
      <c r="C130" s="10" t="s">
        <v>1674</v>
      </c>
      <c r="D130" s="10" t="s">
        <v>1765</v>
      </c>
      <c r="E130" s="11" t="s">
        <v>1643</v>
      </c>
      <c r="F130" s="12">
        <v>7.37</v>
      </c>
      <c r="G130" s="12">
        <v>6.83</v>
      </c>
      <c r="H130" s="12">
        <f ca="1">'ANEXO VII - PQCU'!S130</f>
        <v>61.084070849999996</v>
      </c>
      <c r="I130" s="203"/>
      <c r="J130" s="195"/>
      <c r="K130" s="203"/>
      <c r="L130" s="195"/>
      <c r="M130" s="130">
        <v>1</v>
      </c>
      <c r="N130" s="194">
        <f t="shared" si="21"/>
        <v>61.084070849999996</v>
      </c>
      <c r="O130" s="18"/>
      <c r="P130" s="129">
        <f t="shared" si="22"/>
        <v>1</v>
      </c>
      <c r="Q130" s="13">
        <f t="shared" si="23"/>
        <v>61.084070849999996</v>
      </c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</row>
    <row r="131" spans="1:51" s="111" customFormat="1" ht="15.75" customHeight="1">
      <c r="A131" s="102" t="s">
        <v>1716</v>
      </c>
      <c r="B131" s="103"/>
      <c r="C131" s="104"/>
      <c r="D131" s="104" t="s">
        <v>1901</v>
      </c>
      <c r="E131" s="104"/>
      <c r="F131" s="105"/>
      <c r="G131" s="105"/>
      <c r="H131" s="105">
        <f ca="1">SUM(H132:H133)</f>
        <v>14322.79449</v>
      </c>
      <c r="I131" s="204"/>
      <c r="J131" s="197"/>
      <c r="K131" s="204"/>
      <c r="L131" s="197"/>
      <c r="M131" s="204"/>
      <c r="N131" s="198"/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10"/>
    </row>
    <row r="132" spans="1:51" s="13" customFormat="1" ht="22.5" customHeight="1">
      <c r="A132" s="25" t="s">
        <v>1949</v>
      </c>
      <c r="B132" s="11" t="s">
        <v>1792</v>
      </c>
      <c r="C132" s="10" t="s">
        <v>1577</v>
      </c>
      <c r="D132" s="10" t="s">
        <v>1933</v>
      </c>
      <c r="E132" s="11" t="s">
        <v>1735</v>
      </c>
      <c r="F132" s="12">
        <v>1</v>
      </c>
      <c r="G132" s="12">
        <v>8250</v>
      </c>
      <c r="H132" s="12">
        <f ca="1">'ANEXO VII - PQCU'!S132</f>
        <v>9947.85</v>
      </c>
      <c r="I132" s="203"/>
      <c r="J132" s="195"/>
      <c r="K132" s="130">
        <v>1</v>
      </c>
      <c r="L132" s="194">
        <f>K132*$H132</f>
        <v>9947.85</v>
      </c>
      <c r="M132" s="203"/>
      <c r="N132" s="196"/>
      <c r="O132" s="18"/>
      <c r="P132" s="129">
        <f>I132+K132+M132</f>
        <v>1</v>
      </c>
      <c r="Q132" s="13">
        <f>J132+L132+N132</f>
        <v>9947.85</v>
      </c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</row>
    <row r="133" spans="1:51" s="13" customFormat="1" ht="22.5" customHeight="1">
      <c r="A133" s="25" t="s">
        <v>1950</v>
      </c>
      <c r="B133" s="11" t="s">
        <v>1793</v>
      </c>
      <c r="C133" s="10" t="s">
        <v>1577</v>
      </c>
      <c r="D133" s="10" t="s">
        <v>1589</v>
      </c>
      <c r="E133" s="11" t="s">
        <v>1735</v>
      </c>
      <c r="F133" s="12">
        <v>1</v>
      </c>
      <c r="G133" s="12">
        <v>3609.8</v>
      </c>
      <c r="H133" s="12">
        <f ca="1">'ANEXO VII - PQCU'!S133</f>
        <v>4374.9444899999999</v>
      </c>
      <c r="I133" s="203"/>
      <c r="J133" s="195"/>
      <c r="K133" s="130">
        <v>1</v>
      </c>
      <c r="L133" s="194">
        <f>K133*$H133</f>
        <v>4374.9444899999999</v>
      </c>
      <c r="M133" s="203"/>
      <c r="N133" s="196"/>
      <c r="O133" s="18"/>
      <c r="P133" s="129">
        <f>I133+K133+M133</f>
        <v>1</v>
      </c>
      <c r="Q133" s="13">
        <f>J133+L133+N133</f>
        <v>4374.9444899999999</v>
      </c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</row>
    <row r="134" spans="1:51" s="111" customFormat="1" ht="15" customHeight="1">
      <c r="A134" s="102" t="s">
        <v>1717</v>
      </c>
      <c r="B134" s="103"/>
      <c r="C134" s="104"/>
      <c r="D134" s="104" t="s">
        <v>1537</v>
      </c>
      <c r="E134" s="104"/>
      <c r="F134" s="105"/>
      <c r="G134" s="105"/>
      <c r="H134" s="105">
        <f ca="1">SUM(H135)</f>
        <v>5588.051085000001</v>
      </c>
      <c r="I134" s="204"/>
      <c r="J134" s="197"/>
      <c r="K134" s="204"/>
      <c r="L134" s="197"/>
      <c r="M134" s="204"/>
      <c r="N134" s="198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  <c r="AB134" s="110"/>
      <c r="AC134" s="110"/>
      <c r="AD134" s="110"/>
      <c r="AE134" s="110"/>
      <c r="AF134" s="110"/>
      <c r="AG134" s="110"/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10"/>
    </row>
    <row r="135" spans="1:51" s="13" customFormat="1" ht="22.5" customHeight="1">
      <c r="A135" s="25" t="s">
        <v>1899</v>
      </c>
      <c r="B135" s="11" t="s">
        <v>1907</v>
      </c>
      <c r="C135" s="10" t="s">
        <v>1577</v>
      </c>
      <c r="D135" s="10" t="s">
        <v>1682</v>
      </c>
      <c r="E135" s="11" t="s">
        <v>1735</v>
      </c>
      <c r="F135" s="12">
        <v>1</v>
      </c>
      <c r="G135" s="12">
        <v>4544.49</v>
      </c>
      <c r="H135" s="12">
        <f ca="1">'ANEXO VII - PQCU'!S135</f>
        <v>5588.051085000001</v>
      </c>
      <c r="I135" s="203"/>
      <c r="J135" s="195"/>
      <c r="K135" s="203"/>
      <c r="L135" s="195"/>
      <c r="M135" s="130">
        <v>1</v>
      </c>
      <c r="N135" s="194">
        <f>M135*$H135</f>
        <v>5588.051085000001</v>
      </c>
      <c r="O135" s="18"/>
      <c r="P135" s="129">
        <f>I135+K135+M135</f>
        <v>1</v>
      </c>
      <c r="Q135" s="13">
        <f>J135+L135+N135</f>
        <v>5588.051085000001</v>
      </c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</row>
    <row r="136" spans="1:51" s="111" customFormat="1" ht="15.75" customHeight="1">
      <c r="A136" s="102" t="s">
        <v>1718</v>
      </c>
      <c r="B136" s="103"/>
      <c r="C136" s="104"/>
      <c r="D136" s="104" t="s">
        <v>1911</v>
      </c>
      <c r="E136" s="104"/>
      <c r="F136" s="105"/>
      <c r="G136" s="105"/>
      <c r="H136" s="105">
        <f ca="1">SUM(H137)</f>
        <v>1417.5735</v>
      </c>
      <c r="I136" s="204"/>
      <c r="J136" s="197"/>
      <c r="K136" s="204"/>
      <c r="L136" s="197"/>
      <c r="M136" s="204"/>
      <c r="N136" s="198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  <c r="AA136" s="110"/>
      <c r="AB136" s="110"/>
      <c r="AC136" s="110"/>
      <c r="AD136" s="110"/>
      <c r="AE136" s="110"/>
      <c r="AF136" s="110"/>
      <c r="AG136" s="110"/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</row>
    <row r="137" spans="1:51" s="13" customFormat="1" ht="22.5" customHeight="1">
      <c r="A137" s="25" t="s">
        <v>1856</v>
      </c>
      <c r="B137" s="11" t="s">
        <v>1631</v>
      </c>
      <c r="C137" s="10" t="s">
        <v>1674</v>
      </c>
      <c r="D137" s="10" t="s">
        <v>1628</v>
      </c>
      <c r="E137" s="11" t="s">
        <v>1643</v>
      </c>
      <c r="F137" s="12">
        <v>525</v>
      </c>
      <c r="G137" s="12">
        <v>2.0499999999999998</v>
      </c>
      <c r="H137" s="12">
        <f ca="1">'ANEXO VII - PQCU'!S137</f>
        <v>1417.5735</v>
      </c>
      <c r="I137" s="203"/>
      <c r="J137" s="195"/>
      <c r="K137" s="130">
        <v>0.5</v>
      </c>
      <c r="L137" s="194">
        <f>K137*$H137</f>
        <v>708.78674999999998</v>
      </c>
      <c r="M137" s="130">
        <v>0.5</v>
      </c>
      <c r="N137" s="194">
        <f>M137*$H137</f>
        <v>708.78674999999998</v>
      </c>
      <c r="O137" s="18"/>
      <c r="P137" s="129">
        <f>I137+K137+M137</f>
        <v>1</v>
      </c>
      <c r="Q137" s="13">
        <f>J137+L137+N137</f>
        <v>1417.5735</v>
      </c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</row>
    <row r="138" spans="1:51" s="111" customFormat="1" ht="15.75" customHeight="1">
      <c r="A138" s="102" t="s">
        <v>1719</v>
      </c>
      <c r="B138" s="103"/>
      <c r="C138" s="104"/>
      <c r="D138" s="104" t="s">
        <v>1940</v>
      </c>
      <c r="E138" s="104"/>
      <c r="F138" s="105"/>
      <c r="G138" s="105"/>
      <c r="H138" s="105">
        <f ca="1">SUM(H139)</f>
        <v>6173.69</v>
      </c>
      <c r="I138" s="204"/>
      <c r="J138" s="197"/>
      <c r="K138" s="204"/>
      <c r="L138" s="197"/>
      <c r="M138" s="204"/>
      <c r="N138" s="198"/>
      <c r="O138" s="110"/>
      <c r="P138" s="110"/>
      <c r="Q138" s="110"/>
      <c r="R138" s="110"/>
      <c r="S138" s="110"/>
      <c r="T138" s="110"/>
      <c r="U138" s="110"/>
      <c r="V138" s="110"/>
      <c r="W138" s="110"/>
      <c r="X138" s="110"/>
      <c r="Y138" s="110"/>
      <c r="Z138" s="110"/>
      <c r="AA138" s="110"/>
      <c r="AB138" s="110"/>
      <c r="AC138" s="110"/>
      <c r="AD138" s="110"/>
      <c r="AE138" s="110"/>
      <c r="AF138" s="110"/>
      <c r="AG138" s="110"/>
      <c r="AH138" s="110"/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10"/>
      <c r="AV138" s="110"/>
      <c r="AW138" s="110"/>
      <c r="AX138" s="110"/>
      <c r="AY138" s="110"/>
    </row>
    <row r="139" spans="1:51" s="13" customFormat="1" ht="22.5" customHeight="1">
      <c r="A139" s="25" t="s">
        <v>1777</v>
      </c>
      <c r="B139" s="11" t="s">
        <v>1823</v>
      </c>
      <c r="C139" s="10" t="s">
        <v>1577</v>
      </c>
      <c r="D139" s="10" t="s">
        <v>1556</v>
      </c>
      <c r="E139" s="11" t="s">
        <v>1735</v>
      </c>
      <c r="F139" s="12">
        <v>1</v>
      </c>
      <c r="G139" s="12">
        <v>5120</v>
      </c>
      <c r="H139" s="12">
        <f ca="1">'ANEXO VII - PQCU'!S139</f>
        <v>6173.69</v>
      </c>
      <c r="I139" s="203"/>
      <c r="J139" s="195"/>
      <c r="K139" s="203"/>
      <c r="L139" s="195"/>
      <c r="M139" s="130">
        <v>1</v>
      </c>
      <c r="N139" s="194">
        <f>M139*$H139</f>
        <v>6173.69</v>
      </c>
      <c r="O139" s="18"/>
      <c r="P139" s="129">
        <f>I139+K139+M139</f>
        <v>1</v>
      </c>
      <c r="Q139" s="13">
        <f>J139+L139+N139</f>
        <v>6173.69</v>
      </c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</row>
    <row r="140" spans="1:51" s="111" customFormat="1" ht="15.75" customHeight="1">
      <c r="A140" s="102" t="s">
        <v>1720</v>
      </c>
      <c r="B140" s="103"/>
      <c r="C140" s="104"/>
      <c r="D140" s="104" t="s">
        <v>1710</v>
      </c>
      <c r="E140" s="104"/>
      <c r="F140" s="105"/>
      <c r="G140" s="105"/>
      <c r="H140" s="105">
        <f ca="1">SUM(H141)</f>
        <v>231.02124000000001</v>
      </c>
      <c r="I140" s="204"/>
      <c r="J140" s="197"/>
      <c r="K140" s="204"/>
      <c r="L140" s="197"/>
      <c r="M140" s="204"/>
      <c r="N140" s="198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  <c r="AA140" s="110"/>
      <c r="AB140" s="110"/>
      <c r="AC140" s="110"/>
      <c r="AD140" s="110"/>
      <c r="AE140" s="110"/>
      <c r="AF140" s="110"/>
      <c r="AG140" s="110"/>
      <c r="AH140" s="110"/>
      <c r="AI140" s="110"/>
      <c r="AJ140" s="110"/>
      <c r="AK140" s="110"/>
      <c r="AL140" s="110"/>
      <c r="AM140" s="110"/>
      <c r="AN140" s="110"/>
      <c r="AO140" s="110"/>
      <c r="AP140" s="110"/>
      <c r="AQ140" s="110"/>
      <c r="AR140" s="110"/>
      <c r="AS140" s="110"/>
      <c r="AT140" s="110"/>
      <c r="AU140" s="110"/>
      <c r="AV140" s="110"/>
      <c r="AW140" s="110"/>
      <c r="AX140" s="110"/>
      <c r="AY140" s="110"/>
    </row>
    <row r="141" spans="1:51" s="14" customFormat="1">
      <c r="A141" s="25" t="s">
        <v>1726</v>
      </c>
      <c r="B141" s="11" t="s">
        <v>1826</v>
      </c>
      <c r="C141" s="10" t="s">
        <v>1577</v>
      </c>
      <c r="D141" s="10" t="s">
        <v>1920</v>
      </c>
      <c r="E141" s="11" t="s">
        <v>1735</v>
      </c>
      <c r="F141" s="12">
        <v>2</v>
      </c>
      <c r="G141" s="12">
        <v>95.69</v>
      </c>
      <c r="H141" s="12">
        <f ca="1">'ANEXO VII - PQCU'!S141</f>
        <v>231.02124000000001</v>
      </c>
      <c r="I141" s="205"/>
      <c r="J141" s="199"/>
      <c r="K141" s="205"/>
      <c r="L141" s="199"/>
      <c r="M141" s="130">
        <v>1</v>
      </c>
      <c r="N141" s="194">
        <f>M141*$H141</f>
        <v>231.02124000000001</v>
      </c>
      <c r="O141" s="19"/>
      <c r="P141" s="129">
        <f>I141+K141+M141</f>
        <v>1</v>
      </c>
      <c r="Q141" s="13">
        <f>J141+L141+N141</f>
        <v>231.02124000000001</v>
      </c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</row>
    <row r="142" spans="1:51" s="109" customFormat="1">
      <c r="A142" s="102" t="s">
        <v>1729</v>
      </c>
      <c r="B142" s="103"/>
      <c r="C142" s="104"/>
      <c r="D142" s="104" t="s">
        <v>1621</v>
      </c>
      <c r="E142" s="104"/>
      <c r="F142" s="105"/>
      <c r="G142" s="105"/>
      <c r="H142" s="105">
        <f ca="1">SUM(H143:H145)</f>
        <v>1318.3565149999999</v>
      </c>
      <c r="I142" s="206"/>
      <c r="J142" s="135"/>
      <c r="K142" s="206"/>
      <c r="L142" s="135"/>
      <c r="M142" s="206"/>
      <c r="N142" s="200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108"/>
      <c r="AB142" s="108"/>
      <c r="AC142" s="108"/>
      <c r="AD142" s="108"/>
      <c r="AE142" s="108"/>
      <c r="AF142" s="108"/>
      <c r="AG142" s="108"/>
      <c r="AH142" s="108"/>
      <c r="AI142" s="108"/>
      <c r="AJ142" s="108"/>
      <c r="AK142" s="108"/>
      <c r="AL142" s="108"/>
      <c r="AM142" s="108"/>
      <c r="AN142" s="108"/>
      <c r="AO142" s="108"/>
      <c r="AP142" s="108"/>
      <c r="AQ142" s="108"/>
      <c r="AR142" s="108"/>
      <c r="AS142" s="108"/>
      <c r="AT142" s="108"/>
      <c r="AU142" s="108"/>
      <c r="AV142" s="108"/>
      <c r="AW142" s="108"/>
      <c r="AX142" s="108"/>
      <c r="AY142" s="108"/>
    </row>
    <row r="143" spans="1:51" s="14" customFormat="1">
      <c r="A143" s="25" t="s">
        <v>1806</v>
      </c>
      <c r="B143" s="11" t="s">
        <v>1607</v>
      </c>
      <c r="C143" s="10" t="s">
        <v>1674</v>
      </c>
      <c r="D143" s="10" t="s">
        <v>1727</v>
      </c>
      <c r="E143" s="11" t="s">
        <v>1582</v>
      </c>
      <c r="F143" s="12">
        <v>16</v>
      </c>
      <c r="G143" s="12">
        <v>12.98</v>
      </c>
      <c r="H143" s="12">
        <f ca="1">'ANEXO VII - PQCU'!S143</f>
        <v>276.73720000000003</v>
      </c>
      <c r="I143" s="130">
        <v>1</v>
      </c>
      <c r="J143" s="194">
        <f>I143*$H143</f>
        <v>276.73720000000003</v>
      </c>
      <c r="K143" s="205"/>
      <c r="L143" s="199"/>
      <c r="M143" s="205"/>
      <c r="N143" s="201"/>
      <c r="O143" s="19"/>
      <c r="P143" s="129">
        <f t="shared" ref="P143:Q145" si="24">I143+K143+M143</f>
        <v>1</v>
      </c>
      <c r="Q143" s="13">
        <f t="shared" si="24"/>
        <v>276.73720000000003</v>
      </c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</row>
    <row r="144" spans="1:51" s="14" customFormat="1">
      <c r="A144" s="25" t="s">
        <v>1807</v>
      </c>
      <c r="B144" s="11" t="s">
        <v>1952</v>
      </c>
      <c r="C144" s="10" t="s">
        <v>1674</v>
      </c>
      <c r="D144" s="10" t="s">
        <v>1595</v>
      </c>
      <c r="E144" s="11" t="s">
        <v>1582</v>
      </c>
      <c r="F144" s="12">
        <v>16</v>
      </c>
      <c r="G144" s="12">
        <v>22.24</v>
      </c>
      <c r="H144" s="12">
        <f ca="1">'ANEXO VII - PQCU'!S144</f>
        <v>486.63183999999995</v>
      </c>
      <c r="I144" s="130">
        <v>1</v>
      </c>
      <c r="J144" s="194">
        <f>I144*$H144</f>
        <v>486.63183999999995</v>
      </c>
      <c r="K144" s="205"/>
      <c r="L144" s="199"/>
      <c r="M144" s="205"/>
      <c r="N144" s="201"/>
      <c r="O144" s="19"/>
      <c r="P144" s="129">
        <f t="shared" si="24"/>
        <v>1</v>
      </c>
      <c r="Q144" s="13">
        <f t="shared" si="24"/>
        <v>486.63183999999995</v>
      </c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</row>
    <row r="145" spans="1:51" s="14" customFormat="1" ht="15.75" customHeight="1">
      <c r="A145" s="25" t="s">
        <v>1809</v>
      </c>
      <c r="B145" s="11" t="s">
        <v>1892</v>
      </c>
      <c r="C145" s="10" t="s">
        <v>1646</v>
      </c>
      <c r="D145" s="10" t="s">
        <v>1550</v>
      </c>
      <c r="E145" s="11" t="s">
        <v>1644</v>
      </c>
      <c r="F145" s="12">
        <v>5</v>
      </c>
      <c r="G145" s="12">
        <v>84.7</v>
      </c>
      <c r="H145" s="12">
        <f ca="1">'ANEXO VII - PQCU'!S145</f>
        <v>554.98747500000002</v>
      </c>
      <c r="I145" s="130">
        <v>1</v>
      </c>
      <c r="J145" s="194">
        <f>I145*$H145</f>
        <v>554.98747500000002</v>
      </c>
      <c r="K145" s="205"/>
      <c r="L145" s="199"/>
      <c r="M145" s="205"/>
      <c r="N145" s="201"/>
      <c r="O145" s="19"/>
      <c r="P145" s="129">
        <f t="shared" si="24"/>
        <v>1</v>
      </c>
      <c r="Q145" s="13">
        <f t="shared" si="24"/>
        <v>554.98747500000002</v>
      </c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</row>
    <row r="146" spans="1:51" s="109" customFormat="1" ht="15" customHeight="1">
      <c r="A146" s="102" t="s">
        <v>1730</v>
      </c>
      <c r="B146" s="103"/>
      <c r="C146" s="104"/>
      <c r="D146" s="104" t="s">
        <v>1938</v>
      </c>
      <c r="E146" s="104"/>
      <c r="F146" s="105"/>
      <c r="G146" s="105"/>
      <c r="H146" s="105">
        <f ca="1">SUM(H147:H149)</f>
        <v>1318.3565149999999</v>
      </c>
      <c r="I146" s="206"/>
      <c r="J146" s="135"/>
      <c r="K146" s="206"/>
      <c r="L146" s="135"/>
      <c r="M146" s="206"/>
      <c r="N146" s="200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108"/>
      <c r="AB146" s="108"/>
      <c r="AC146" s="108"/>
      <c r="AD146" s="108"/>
      <c r="AE146" s="108"/>
      <c r="AF146" s="108"/>
      <c r="AG146" s="108"/>
      <c r="AH146" s="108"/>
      <c r="AI146" s="108"/>
      <c r="AJ146" s="108"/>
      <c r="AK146" s="108"/>
      <c r="AL146" s="108"/>
      <c r="AM146" s="108"/>
      <c r="AN146" s="108"/>
      <c r="AO146" s="108"/>
      <c r="AP146" s="108"/>
      <c r="AQ146" s="108"/>
      <c r="AR146" s="108"/>
      <c r="AS146" s="108"/>
      <c r="AT146" s="108"/>
      <c r="AU146" s="108"/>
      <c r="AV146" s="108"/>
      <c r="AW146" s="108"/>
      <c r="AX146" s="108"/>
      <c r="AY146" s="108"/>
    </row>
    <row r="147" spans="1:51" s="14" customFormat="1">
      <c r="A147" s="25" t="s">
        <v>1742</v>
      </c>
      <c r="B147" s="11" t="s">
        <v>1607</v>
      </c>
      <c r="C147" s="10" t="s">
        <v>1674</v>
      </c>
      <c r="D147" s="10" t="s">
        <v>1727</v>
      </c>
      <c r="E147" s="11" t="s">
        <v>1582</v>
      </c>
      <c r="F147" s="12">
        <v>16</v>
      </c>
      <c r="G147" s="12">
        <v>12.98</v>
      </c>
      <c r="H147" s="12">
        <f ca="1">'ANEXO VII - PQCU'!S147</f>
        <v>276.73720000000003</v>
      </c>
      <c r="I147" s="205"/>
      <c r="J147" s="199"/>
      <c r="K147" s="205"/>
      <c r="L147" s="199"/>
      <c r="M147" s="130">
        <v>1</v>
      </c>
      <c r="N147" s="194">
        <f>M147*$H147</f>
        <v>276.73720000000003</v>
      </c>
      <c r="O147" s="19"/>
      <c r="P147" s="129">
        <f t="shared" ref="P147:Q149" si="25">I147+K147+M147</f>
        <v>1</v>
      </c>
      <c r="Q147" s="13">
        <f t="shared" si="25"/>
        <v>276.73720000000003</v>
      </c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</row>
    <row r="148" spans="1:51" s="14" customFormat="1">
      <c r="A148" s="25" t="s">
        <v>1743</v>
      </c>
      <c r="B148" s="11" t="s">
        <v>1952</v>
      </c>
      <c r="C148" s="10" t="s">
        <v>1674</v>
      </c>
      <c r="D148" s="10" t="s">
        <v>1595</v>
      </c>
      <c r="E148" s="11" t="s">
        <v>1582</v>
      </c>
      <c r="F148" s="12">
        <v>16</v>
      </c>
      <c r="G148" s="12">
        <v>22.24</v>
      </c>
      <c r="H148" s="12">
        <f ca="1">'ANEXO VII - PQCU'!S148</f>
        <v>486.63183999999995</v>
      </c>
      <c r="I148" s="205"/>
      <c r="J148" s="199"/>
      <c r="K148" s="205"/>
      <c r="L148" s="199"/>
      <c r="M148" s="130">
        <v>1</v>
      </c>
      <c r="N148" s="194">
        <f>M148*$H148</f>
        <v>486.63183999999995</v>
      </c>
      <c r="O148" s="19"/>
      <c r="P148" s="129">
        <f t="shared" si="25"/>
        <v>1</v>
      </c>
      <c r="Q148" s="13">
        <f t="shared" si="25"/>
        <v>486.63183999999995</v>
      </c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</row>
    <row r="149" spans="1:51" s="14" customFormat="1" ht="23.25" thickBot="1">
      <c r="A149" s="27" t="s">
        <v>1744</v>
      </c>
      <c r="B149" s="28" t="s">
        <v>1892</v>
      </c>
      <c r="C149" s="29" t="s">
        <v>1646</v>
      </c>
      <c r="D149" s="29" t="s">
        <v>1550</v>
      </c>
      <c r="E149" s="28" t="s">
        <v>1644</v>
      </c>
      <c r="F149" s="30">
        <v>5</v>
      </c>
      <c r="G149" s="30">
        <v>84.7</v>
      </c>
      <c r="H149" s="12">
        <f ca="1">'ANEXO VII - PQCU'!S149</f>
        <v>554.98747500000002</v>
      </c>
      <c r="I149" s="207"/>
      <c r="J149" s="202"/>
      <c r="K149" s="207"/>
      <c r="L149" s="202"/>
      <c r="M149" s="130">
        <v>1</v>
      </c>
      <c r="N149" s="194">
        <f>M149*$H149</f>
        <v>554.98747500000002</v>
      </c>
      <c r="O149" s="19"/>
      <c r="P149" s="129">
        <f t="shared" si="25"/>
        <v>1</v>
      </c>
      <c r="Q149" s="13">
        <f t="shared" si="25"/>
        <v>554.98747500000002</v>
      </c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</row>
    <row r="151" spans="1:51" ht="15.75" thickBot="1">
      <c r="H151" s="188">
        <f>SUM(H13:H149)/2</f>
        <v>257563.63662804992</v>
      </c>
      <c r="I151" s="132">
        <f>J151/$H$151</f>
        <v>1.7891448402146636E-2</v>
      </c>
      <c r="J151" s="30">
        <f>SUM(J13:J149)</f>
        <v>4608.1865150000003</v>
      </c>
      <c r="K151" s="132">
        <f>L151/$H$151</f>
        <v>0.60257386503117827</v>
      </c>
      <c r="L151" s="30">
        <f>SUM(L13:L149)</f>
        <v>155201.11601445</v>
      </c>
      <c r="M151" s="132">
        <f>N151/$H$151</f>
        <v>0.37953468656667555</v>
      </c>
      <c r="N151" s="30">
        <f>SUM(N13:N149)</f>
        <v>97754.33409860004</v>
      </c>
      <c r="Q151" s="188">
        <f>SUM(Q13:Q149)</f>
        <v>257563.63662805001</v>
      </c>
    </row>
    <row r="153" spans="1:51" ht="15.75" thickBot="1">
      <c r="J153" s="308">
        <f>J151+L151+N151</f>
        <v>257563.63662805007</v>
      </c>
      <c r="K153" s="309"/>
      <c r="L153" s="309"/>
      <c r="M153" s="309"/>
      <c r="N153" s="310"/>
    </row>
  </sheetData>
  <mergeCells count="21">
    <mergeCell ref="A1:N1"/>
    <mergeCell ref="A2:N2"/>
    <mergeCell ref="A3:N3"/>
    <mergeCell ref="A4:N5"/>
    <mergeCell ref="A6:N6"/>
    <mergeCell ref="J153:N153"/>
    <mergeCell ref="A7:N7"/>
    <mergeCell ref="G11:G12"/>
    <mergeCell ref="K8:N8"/>
    <mergeCell ref="K9:N9"/>
    <mergeCell ref="A11:A12"/>
    <mergeCell ref="B11:B12"/>
    <mergeCell ref="C11:C12"/>
    <mergeCell ref="D11:D12"/>
    <mergeCell ref="E11:E12"/>
    <mergeCell ref="F11:F12"/>
    <mergeCell ref="A10:N10"/>
    <mergeCell ref="I11:J11"/>
    <mergeCell ref="K11:L11"/>
    <mergeCell ref="M11:N11"/>
    <mergeCell ref="H11:H12"/>
  </mergeCells>
  <phoneticPr fontId="4" type="noConversion"/>
  <conditionalFormatting sqref="Q14">
    <cfRule type="cellIs" dxfId="47" priority="47" operator="equal">
      <formula>H14</formula>
    </cfRule>
    <cfRule type="cellIs" dxfId="46" priority="51" operator="notEqual">
      <formula>H14</formula>
    </cfRule>
  </conditionalFormatting>
  <conditionalFormatting sqref="Q15:Q16">
    <cfRule type="cellIs" dxfId="45" priority="45" operator="equal">
      <formula>H15</formula>
    </cfRule>
    <cfRule type="cellIs" dxfId="44" priority="46" operator="notEqual">
      <formula>H15</formula>
    </cfRule>
  </conditionalFormatting>
  <conditionalFormatting sqref="Q17">
    <cfRule type="cellIs" dxfId="43" priority="43" operator="equal">
      <formula>H17</formula>
    </cfRule>
    <cfRule type="cellIs" dxfId="42" priority="44" operator="notEqual">
      <formula>H17</formula>
    </cfRule>
  </conditionalFormatting>
  <conditionalFormatting sqref="Q18">
    <cfRule type="cellIs" dxfId="41" priority="41" operator="equal">
      <formula>H18</formula>
    </cfRule>
    <cfRule type="cellIs" dxfId="40" priority="42" operator="notEqual">
      <formula>H18</formula>
    </cfRule>
  </conditionalFormatting>
  <conditionalFormatting sqref="Q20:Q34">
    <cfRule type="cellIs" dxfId="39" priority="39" operator="equal">
      <formula>H20</formula>
    </cfRule>
    <cfRule type="cellIs" dxfId="38" priority="40" operator="notEqual">
      <formula>H20</formula>
    </cfRule>
  </conditionalFormatting>
  <conditionalFormatting sqref="Q36:Q41">
    <cfRule type="cellIs" dxfId="37" priority="37" operator="equal">
      <formula>H36</formula>
    </cfRule>
    <cfRule type="cellIs" dxfId="36" priority="38" operator="notEqual">
      <formula>H36</formula>
    </cfRule>
  </conditionalFormatting>
  <conditionalFormatting sqref="Q43:Q46">
    <cfRule type="cellIs" dxfId="35" priority="35" operator="equal">
      <formula>H43</formula>
    </cfRule>
    <cfRule type="cellIs" dxfId="34" priority="36" operator="notEqual">
      <formula>H43</formula>
    </cfRule>
  </conditionalFormatting>
  <conditionalFormatting sqref="Q48:Q50">
    <cfRule type="cellIs" dxfId="33" priority="33" operator="equal">
      <formula>H48</formula>
    </cfRule>
    <cfRule type="cellIs" dxfId="32" priority="34" operator="notEqual">
      <formula>H48</formula>
    </cfRule>
  </conditionalFormatting>
  <conditionalFormatting sqref="Q52:Q57">
    <cfRule type="cellIs" dxfId="31" priority="31" operator="equal">
      <formula>H52</formula>
    </cfRule>
    <cfRule type="cellIs" dxfId="30" priority="32" operator="notEqual">
      <formula>H52</formula>
    </cfRule>
  </conditionalFormatting>
  <conditionalFormatting sqref="Q59:Q66">
    <cfRule type="cellIs" dxfId="29" priority="29" operator="equal">
      <formula>H59</formula>
    </cfRule>
    <cfRule type="cellIs" dxfId="28" priority="30" operator="notEqual">
      <formula>H59</formula>
    </cfRule>
  </conditionalFormatting>
  <conditionalFormatting sqref="Q68:Q94">
    <cfRule type="cellIs" dxfId="27" priority="27" operator="equal">
      <formula>H68</formula>
    </cfRule>
    <cfRule type="cellIs" dxfId="26" priority="28" operator="notEqual">
      <formula>H68</formula>
    </cfRule>
  </conditionalFormatting>
  <conditionalFormatting sqref="Q96:Q107">
    <cfRule type="cellIs" dxfId="25" priority="25" operator="equal">
      <formula>H96</formula>
    </cfRule>
    <cfRule type="cellIs" dxfId="24" priority="26" operator="notEqual">
      <formula>H96</formula>
    </cfRule>
  </conditionalFormatting>
  <conditionalFormatting sqref="Q109:Q110">
    <cfRule type="cellIs" dxfId="23" priority="23" operator="equal">
      <formula>H109</formula>
    </cfRule>
    <cfRule type="cellIs" dxfId="22" priority="24" operator="notEqual">
      <formula>H109</formula>
    </cfRule>
  </conditionalFormatting>
  <conditionalFormatting sqref="Q112:Q113">
    <cfRule type="cellIs" dxfId="21" priority="21" operator="equal">
      <formula>H112</formula>
    </cfRule>
    <cfRule type="cellIs" dxfId="20" priority="22" operator="notEqual">
      <formula>H112</formula>
    </cfRule>
  </conditionalFormatting>
  <conditionalFormatting sqref="Q115:Q119">
    <cfRule type="cellIs" dxfId="19" priority="19" operator="equal">
      <formula>H115</formula>
    </cfRule>
    <cfRule type="cellIs" dxfId="18" priority="20" operator="notEqual">
      <formula>H115</formula>
    </cfRule>
  </conditionalFormatting>
  <conditionalFormatting sqref="Q121">
    <cfRule type="cellIs" dxfId="17" priority="17" operator="equal">
      <formula>H121</formula>
    </cfRule>
    <cfRule type="cellIs" dxfId="16" priority="18" operator="notEqual">
      <formula>H121</formula>
    </cfRule>
  </conditionalFormatting>
  <conditionalFormatting sqref="Q123:Q130">
    <cfRule type="cellIs" dxfId="15" priority="15" operator="equal">
      <formula>H123</formula>
    </cfRule>
    <cfRule type="cellIs" dxfId="14" priority="16" operator="notEqual">
      <formula>H123</formula>
    </cfRule>
  </conditionalFormatting>
  <conditionalFormatting sqref="Q132:Q133">
    <cfRule type="cellIs" dxfId="13" priority="13" operator="equal">
      <formula>H132</formula>
    </cfRule>
    <cfRule type="cellIs" dxfId="12" priority="14" operator="notEqual">
      <formula>H132</formula>
    </cfRule>
  </conditionalFormatting>
  <conditionalFormatting sqref="Q135">
    <cfRule type="cellIs" dxfId="11" priority="11" operator="equal">
      <formula>H135</formula>
    </cfRule>
    <cfRule type="cellIs" dxfId="10" priority="12" operator="notEqual">
      <formula>H135</formula>
    </cfRule>
  </conditionalFormatting>
  <conditionalFormatting sqref="Q137">
    <cfRule type="cellIs" dxfId="9" priority="9" operator="equal">
      <formula>H137</formula>
    </cfRule>
    <cfRule type="cellIs" dxfId="8" priority="10" operator="notEqual">
      <formula>H137</formula>
    </cfRule>
  </conditionalFormatting>
  <conditionalFormatting sqref="Q139">
    <cfRule type="cellIs" dxfId="7" priority="7" operator="equal">
      <formula>H139</formula>
    </cfRule>
    <cfRule type="cellIs" dxfId="6" priority="8" operator="notEqual">
      <formula>H139</formula>
    </cfRule>
  </conditionalFormatting>
  <conditionalFormatting sqref="Q141">
    <cfRule type="cellIs" dxfId="5" priority="5" operator="equal">
      <formula>H141</formula>
    </cfRule>
    <cfRule type="cellIs" dxfId="4" priority="6" operator="notEqual">
      <formula>H141</formula>
    </cfRule>
  </conditionalFormatting>
  <conditionalFormatting sqref="Q143:Q145">
    <cfRule type="cellIs" dxfId="3" priority="3" operator="equal">
      <formula>H143</formula>
    </cfRule>
    <cfRule type="cellIs" dxfId="2" priority="4" operator="notEqual">
      <formula>H143</formula>
    </cfRule>
  </conditionalFormatting>
  <conditionalFormatting sqref="Q147:Q149">
    <cfRule type="cellIs" dxfId="1" priority="1" operator="equal">
      <formula>H147</formula>
    </cfRule>
    <cfRule type="cellIs" dxfId="0" priority="2" operator="notEqual">
      <formula>H147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ANEXO VII - PQCU</vt:lpstr>
      <vt:lpstr>ANEXO VIII - PCCU</vt:lpstr>
      <vt:lpstr>ANEXO IX - ENCARGOS</vt:lpstr>
      <vt:lpstr>ANEXO X - FINANCEIRO</vt:lpstr>
      <vt:lpstr>ANEXO XI - DESCRITIVO</vt:lpstr>
      <vt:lpstr>'ANEXO IX - ENCARGOS'!Titulos_de_impressao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Rhaiana Gorges Cândido</dc:creator>
  <cp:lastModifiedBy>ccoutinho</cp:lastModifiedBy>
  <dcterms:created xsi:type="dcterms:W3CDTF">2018-09-14T13:49:51Z</dcterms:created>
  <dcterms:modified xsi:type="dcterms:W3CDTF">2018-10-18T13:45:44Z</dcterms:modified>
</cp:coreProperties>
</file>